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J201910023 - Úprava povrc..."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'J201910023 - Úprava povrc...'!$C$75:$K$402</definedName>
    <definedName name="_xlnm.Print_Area" localSheetId="1">'J201910023 - Úprava povrc...'!$C$4:$J$34,'J201910023 - Úprava povrc...'!$C$40:$J$59,'J201910023 - Úprava povrc...'!$C$65:$K$402</definedName>
    <definedName name="_xlnm.Print_Titles" localSheetId="1">'J201910023 - Úprava povrc...'!$75:$75</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00"/>
  <c r="BH400"/>
  <c r="BG400"/>
  <c r="BF400"/>
  <c r="T400"/>
  <c r="R400"/>
  <c r="P400"/>
  <c r="BK400"/>
  <c r="J400"/>
  <c r="BE400"/>
  <c r="BI397"/>
  <c r="BH397"/>
  <c r="BG397"/>
  <c r="BF397"/>
  <c r="T397"/>
  <c r="T396"/>
  <c r="R397"/>
  <c r="R396"/>
  <c r="P397"/>
  <c r="P396"/>
  <c r="BK397"/>
  <c r="BK396"/>
  <c r="J396"/>
  <c r="J397"/>
  <c r="BE397"/>
  <c r="J58"/>
  <c r="BI394"/>
  <c r="BH394"/>
  <c r="BG394"/>
  <c r="BF394"/>
  <c r="T394"/>
  <c r="R394"/>
  <c r="P394"/>
  <c r="BK394"/>
  <c r="J394"/>
  <c r="BE394"/>
  <c r="BI392"/>
  <c r="BH392"/>
  <c r="BG392"/>
  <c r="BF392"/>
  <c r="T392"/>
  <c r="R392"/>
  <c r="P392"/>
  <c r="BK392"/>
  <c r="J392"/>
  <c r="BE392"/>
  <c r="BI389"/>
  <c r="BH389"/>
  <c r="BG389"/>
  <c r="BF389"/>
  <c r="T389"/>
  <c r="R389"/>
  <c r="P389"/>
  <c r="BK389"/>
  <c r="J389"/>
  <c r="BE389"/>
  <c r="BI386"/>
  <c r="BH386"/>
  <c r="BG386"/>
  <c r="BF386"/>
  <c r="T386"/>
  <c r="R386"/>
  <c r="P386"/>
  <c r="BK386"/>
  <c r="J386"/>
  <c r="BE386"/>
  <c r="BI382"/>
  <c r="BH382"/>
  <c r="BG382"/>
  <c r="BF382"/>
  <c r="T382"/>
  <c r="R382"/>
  <c r="P382"/>
  <c r="BK382"/>
  <c r="J382"/>
  <c r="BE382"/>
  <c r="BI377"/>
  <c r="BH377"/>
  <c r="BG377"/>
  <c r="BF377"/>
  <c r="T377"/>
  <c r="T376"/>
  <c r="R377"/>
  <c r="R376"/>
  <c r="P377"/>
  <c r="P376"/>
  <c r="BK377"/>
  <c r="BK376"/>
  <c r="J376"/>
  <c r="J377"/>
  <c r="BE377"/>
  <c r="J57"/>
  <c r="BI374"/>
  <c r="BH374"/>
  <c r="BG374"/>
  <c r="BF374"/>
  <c r="T374"/>
  <c r="R374"/>
  <c r="P374"/>
  <c r="BK374"/>
  <c r="J374"/>
  <c r="BE374"/>
  <c r="BI372"/>
  <c r="BH372"/>
  <c r="BG372"/>
  <c r="BF372"/>
  <c r="T372"/>
  <c r="R372"/>
  <c r="P372"/>
  <c r="BK372"/>
  <c r="J372"/>
  <c r="BE372"/>
  <c r="BI371"/>
  <c r="BH371"/>
  <c r="BG371"/>
  <c r="BF371"/>
  <c r="T371"/>
  <c r="R371"/>
  <c r="P371"/>
  <c r="BK371"/>
  <c r="J371"/>
  <c r="BE371"/>
  <c r="BI368"/>
  <c r="BH368"/>
  <c r="BG368"/>
  <c r="BF368"/>
  <c r="T368"/>
  <c r="R368"/>
  <c r="P368"/>
  <c r="BK368"/>
  <c r="J368"/>
  <c r="BE368"/>
  <c r="BI364"/>
  <c r="BH364"/>
  <c r="BG364"/>
  <c r="BF364"/>
  <c r="T364"/>
  <c r="R364"/>
  <c r="P364"/>
  <c r="BK364"/>
  <c r="J364"/>
  <c r="BE364"/>
  <c r="BI359"/>
  <c r="BH359"/>
  <c r="BG359"/>
  <c r="BF359"/>
  <c r="T359"/>
  <c r="R359"/>
  <c r="P359"/>
  <c r="BK359"/>
  <c r="J359"/>
  <c r="BE359"/>
  <c r="BI356"/>
  <c r="BH356"/>
  <c r="BG356"/>
  <c r="BF356"/>
  <c r="T356"/>
  <c r="R356"/>
  <c r="P356"/>
  <c r="BK356"/>
  <c r="J356"/>
  <c r="BE356"/>
  <c r="BI352"/>
  <c r="BH352"/>
  <c r="BG352"/>
  <c r="BF352"/>
  <c r="T352"/>
  <c r="R352"/>
  <c r="P352"/>
  <c r="BK352"/>
  <c r="J352"/>
  <c r="BE352"/>
  <c r="BI347"/>
  <c r="BH347"/>
  <c r="BG347"/>
  <c r="BF347"/>
  <c r="T347"/>
  <c r="R347"/>
  <c r="P347"/>
  <c r="BK347"/>
  <c r="J347"/>
  <c r="BE347"/>
  <c r="BI346"/>
  <c r="BH346"/>
  <c r="BG346"/>
  <c r="BF346"/>
  <c r="T346"/>
  <c r="R346"/>
  <c r="P346"/>
  <c r="BK346"/>
  <c r="J346"/>
  <c r="BE346"/>
  <c r="BI340"/>
  <c r="BH340"/>
  <c r="BG340"/>
  <c r="BF340"/>
  <c r="T340"/>
  <c r="R340"/>
  <c r="P340"/>
  <c r="BK340"/>
  <c r="J340"/>
  <c r="BE340"/>
  <c r="BI337"/>
  <c r="BH337"/>
  <c r="BG337"/>
  <c r="BF337"/>
  <c r="T337"/>
  <c r="R337"/>
  <c r="P337"/>
  <c r="BK337"/>
  <c r="J337"/>
  <c r="BE337"/>
  <c r="BI334"/>
  <c r="BH334"/>
  <c r="BG334"/>
  <c r="BF334"/>
  <c r="T334"/>
  <c r="R334"/>
  <c r="P334"/>
  <c r="BK334"/>
  <c r="J334"/>
  <c r="BE334"/>
  <c r="BI331"/>
  <c r="BH331"/>
  <c r="BG331"/>
  <c r="BF331"/>
  <c r="T331"/>
  <c r="R331"/>
  <c r="P331"/>
  <c r="BK331"/>
  <c r="J331"/>
  <c r="BE331"/>
  <c r="BI328"/>
  <c r="BH328"/>
  <c r="BG328"/>
  <c r="BF328"/>
  <c r="T328"/>
  <c r="R328"/>
  <c r="P328"/>
  <c r="BK328"/>
  <c r="J328"/>
  <c r="BE328"/>
  <c r="BI324"/>
  <c r="BH324"/>
  <c r="BG324"/>
  <c r="BF324"/>
  <c r="T324"/>
  <c r="R324"/>
  <c r="P324"/>
  <c r="BK324"/>
  <c r="J324"/>
  <c r="BE324"/>
  <c r="BI321"/>
  <c r="BH321"/>
  <c r="BG321"/>
  <c r="BF321"/>
  <c r="T321"/>
  <c r="R321"/>
  <c r="P321"/>
  <c r="BK321"/>
  <c r="J321"/>
  <c r="BE321"/>
  <c r="BI315"/>
  <c r="BH315"/>
  <c r="BG315"/>
  <c r="BF315"/>
  <c r="T315"/>
  <c r="R315"/>
  <c r="P315"/>
  <c r="BK315"/>
  <c r="J315"/>
  <c r="BE315"/>
  <c r="BI309"/>
  <c r="BH309"/>
  <c r="BG309"/>
  <c r="BF309"/>
  <c r="T309"/>
  <c r="R309"/>
  <c r="P309"/>
  <c r="BK309"/>
  <c r="J309"/>
  <c r="BE309"/>
  <c r="BI303"/>
  <c r="BH303"/>
  <c r="BG303"/>
  <c r="BF303"/>
  <c r="T303"/>
  <c r="R303"/>
  <c r="P303"/>
  <c r="BK303"/>
  <c r="J303"/>
  <c r="BE303"/>
  <c r="BI299"/>
  <c r="BH299"/>
  <c r="BG299"/>
  <c r="BF299"/>
  <c r="T299"/>
  <c r="R299"/>
  <c r="P299"/>
  <c r="BK299"/>
  <c r="J299"/>
  <c r="BE299"/>
  <c r="BI298"/>
  <c r="BH298"/>
  <c r="BG298"/>
  <c r="BF298"/>
  <c r="T298"/>
  <c r="R298"/>
  <c r="P298"/>
  <c r="BK298"/>
  <c r="J298"/>
  <c r="BE298"/>
  <c r="BI297"/>
  <c r="BH297"/>
  <c r="BG297"/>
  <c r="BF297"/>
  <c r="T297"/>
  <c r="R297"/>
  <c r="P297"/>
  <c r="BK297"/>
  <c r="J297"/>
  <c r="BE297"/>
  <c r="BI296"/>
  <c r="BH296"/>
  <c r="BG296"/>
  <c r="BF296"/>
  <c r="T296"/>
  <c r="R296"/>
  <c r="P296"/>
  <c r="BK296"/>
  <c r="J296"/>
  <c r="BE296"/>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8"/>
  <c r="BH288"/>
  <c r="BG288"/>
  <c r="BF288"/>
  <c r="T288"/>
  <c r="R288"/>
  <c r="P288"/>
  <c r="BK288"/>
  <c r="J288"/>
  <c r="BE288"/>
  <c r="BI287"/>
  <c r="BH287"/>
  <c r="BG287"/>
  <c r="BF287"/>
  <c r="T287"/>
  <c r="R287"/>
  <c r="P287"/>
  <c r="BK287"/>
  <c r="J287"/>
  <c r="BE287"/>
  <c r="BI284"/>
  <c r="BH284"/>
  <c r="BG284"/>
  <c r="BF284"/>
  <c r="T284"/>
  <c r="R284"/>
  <c r="P284"/>
  <c r="BK284"/>
  <c r="J284"/>
  <c r="BE284"/>
  <c r="BI281"/>
  <c r="BH281"/>
  <c r="BG281"/>
  <c r="BF281"/>
  <c r="T281"/>
  <c r="R281"/>
  <c r="P281"/>
  <c r="BK281"/>
  <c r="J281"/>
  <c r="BE281"/>
  <c r="BI280"/>
  <c r="BH280"/>
  <c r="BG280"/>
  <c r="BF280"/>
  <c r="T280"/>
  <c r="R280"/>
  <c r="P280"/>
  <c r="BK280"/>
  <c r="J280"/>
  <c r="BE280"/>
  <c r="BI276"/>
  <c r="BH276"/>
  <c r="BG276"/>
  <c r="BF276"/>
  <c r="T276"/>
  <c r="R276"/>
  <c r="P276"/>
  <c r="BK276"/>
  <c r="J276"/>
  <c r="BE276"/>
  <c r="BI273"/>
  <c r="BH273"/>
  <c r="BG273"/>
  <c r="BF273"/>
  <c r="T273"/>
  <c r="R273"/>
  <c r="P273"/>
  <c r="BK273"/>
  <c r="J273"/>
  <c r="BE273"/>
  <c r="BI269"/>
  <c r="BH269"/>
  <c r="BG269"/>
  <c r="BF269"/>
  <c r="T269"/>
  <c r="R269"/>
  <c r="P269"/>
  <c r="BK269"/>
  <c r="J269"/>
  <c r="BE269"/>
  <c r="BI268"/>
  <c r="BH268"/>
  <c r="BG268"/>
  <c r="BF268"/>
  <c r="T268"/>
  <c r="R268"/>
  <c r="P268"/>
  <c r="BK268"/>
  <c r="J268"/>
  <c r="BE268"/>
  <c r="BI264"/>
  <c r="BH264"/>
  <c r="BG264"/>
  <c r="BF264"/>
  <c r="T264"/>
  <c r="T263"/>
  <c r="R264"/>
  <c r="R263"/>
  <c r="P264"/>
  <c r="P263"/>
  <c r="BK264"/>
  <c r="BK263"/>
  <c r="J263"/>
  <c r="J264"/>
  <c r="BE264"/>
  <c r="J56"/>
  <c r="BI261"/>
  <c r="BH261"/>
  <c r="BG261"/>
  <c r="BF261"/>
  <c r="T261"/>
  <c r="R261"/>
  <c r="P261"/>
  <c r="BK261"/>
  <c r="J261"/>
  <c r="BE261"/>
  <c r="BI259"/>
  <c r="BH259"/>
  <c r="BG259"/>
  <c r="BF259"/>
  <c r="T259"/>
  <c r="R259"/>
  <c r="P259"/>
  <c r="BK259"/>
  <c r="J259"/>
  <c r="BE259"/>
  <c r="BI258"/>
  <c r="BH258"/>
  <c r="BG258"/>
  <c r="BF258"/>
  <c r="T258"/>
  <c r="R258"/>
  <c r="P258"/>
  <c r="BK258"/>
  <c r="J258"/>
  <c r="BE258"/>
  <c r="BI254"/>
  <c r="BH254"/>
  <c r="BG254"/>
  <c r="BF254"/>
  <c r="T254"/>
  <c r="R254"/>
  <c r="P254"/>
  <c r="BK254"/>
  <c r="J254"/>
  <c r="BE254"/>
  <c r="BI250"/>
  <c r="BH250"/>
  <c r="BG250"/>
  <c r="BF250"/>
  <c r="T250"/>
  <c r="R250"/>
  <c r="P250"/>
  <c r="BK250"/>
  <c r="J250"/>
  <c r="BE250"/>
  <c r="BI249"/>
  <c r="BH249"/>
  <c r="BG249"/>
  <c r="BF249"/>
  <c r="T249"/>
  <c r="R249"/>
  <c r="P249"/>
  <c r="BK249"/>
  <c r="J249"/>
  <c r="BE249"/>
  <c r="BI245"/>
  <c r="BH245"/>
  <c r="BG245"/>
  <c r="BF245"/>
  <c r="T245"/>
  <c r="R245"/>
  <c r="P245"/>
  <c r="BK245"/>
  <c r="J245"/>
  <c r="BE245"/>
  <c r="BI242"/>
  <c r="BH242"/>
  <c r="BG242"/>
  <c r="BF242"/>
  <c r="T242"/>
  <c r="R242"/>
  <c r="P242"/>
  <c r="BK242"/>
  <c r="J242"/>
  <c r="BE242"/>
  <c r="BI239"/>
  <c r="BH239"/>
  <c r="BG239"/>
  <c r="BF239"/>
  <c r="T239"/>
  <c r="R239"/>
  <c r="P239"/>
  <c r="BK239"/>
  <c r="J239"/>
  <c r="BE239"/>
  <c r="BI237"/>
  <c r="BH237"/>
  <c r="BG237"/>
  <c r="BF237"/>
  <c r="T237"/>
  <c r="R237"/>
  <c r="P237"/>
  <c r="BK237"/>
  <c r="J237"/>
  <c r="BE237"/>
  <c r="BI232"/>
  <c r="BH232"/>
  <c r="BG232"/>
  <c r="BF232"/>
  <c r="T232"/>
  <c r="R232"/>
  <c r="P232"/>
  <c r="BK232"/>
  <c r="J232"/>
  <c r="BE232"/>
  <c r="BI230"/>
  <c r="BH230"/>
  <c r="BG230"/>
  <c r="BF230"/>
  <c r="T230"/>
  <c r="R230"/>
  <c r="P230"/>
  <c r="BK230"/>
  <c r="J230"/>
  <c r="BE230"/>
  <c r="BI228"/>
  <c r="BH228"/>
  <c r="BG228"/>
  <c r="BF228"/>
  <c r="T228"/>
  <c r="R228"/>
  <c r="P228"/>
  <c r="BK228"/>
  <c r="J228"/>
  <c r="BE228"/>
  <c r="BI222"/>
  <c r="BH222"/>
  <c r="BG222"/>
  <c r="BF222"/>
  <c r="T222"/>
  <c r="R222"/>
  <c r="P222"/>
  <c r="BK222"/>
  <c r="J222"/>
  <c r="BE222"/>
  <c r="BI218"/>
  <c r="BH218"/>
  <c r="BG218"/>
  <c r="BF218"/>
  <c r="T218"/>
  <c r="R218"/>
  <c r="P218"/>
  <c r="BK218"/>
  <c r="J218"/>
  <c r="BE218"/>
  <c r="BI211"/>
  <c r="BH211"/>
  <c r="BG211"/>
  <c r="BF211"/>
  <c r="T211"/>
  <c r="R211"/>
  <c r="P211"/>
  <c r="BK211"/>
  <c r="J211"/>
  <c r="BE211"/>
  <c r="BI207"/>
  <c r="BH207"/>
  <c r="BG207"/>
  <c r="BF207"/>
  <c r="T207"/>
  <c r="R207"/>
  <c r="P207"/>
  <c r="BK207"/>
  <c r="J207"/>
  <c r="BE207"/>
  <c r="BI203"/>
  <c r="BH203"/>
  <c r="BG203"/>
  <c r="BF203"/>
  <c r="T203"/>
  <c r="R203"/>
  <c r="P203"/>
  <c r="BK203"/>
  <c r="J203"/>
  <c r="BE203"/>
  <c r="BI199"/>
  <c r="BH199"/>
  <c r="BG199"/>
  <c r="BF199"/>
  <c r="T199"/>
  <c r="R199"/>
  <c r="P199"/>
  <c r="BK199"/>
  <c r="J199"/>
  <c r="BE199"/>
  <c r="BI194"/>
  <c r="BH194"/>
  <c r="BG194"/>
  <c r="BF194"/>
  <c r="T194"/>
  <c r="R194"/>
  <c r="P194"/>
  <c r="BK194"/>
  <c r="J194"/>
  <c r="BE194"/>
  <c r="BI189"/>
  <c r="BH189"/>
  <c r="BG189"/>
  <c r="BF189"/>
  <c r="T189"/>
  <c r="R189"/>
  <c r="P189"/>
  <c r="BK189"/>
  <c r="J189"/>
  <c r="BE189"/>
  <c r="BI185"/>
  <c r="BH185"/>
  <c r="BG185"/>
  <c r="BF185"/>
  <c r="T185"/>
  <c r="R185"/>
  <c r="P185"/>
  <c r="BK185"/>
  <c r="J185"/>
  <c r="BE185"/>
  <c r="BI179"/>
  <c r="BH179"/>
  <c r="BG179"/>
  <c r="BF179"/>
  <c r="T179"/>
  <c r="R179"/>
  <c r="P179"/>
  <c r="BK179"/>
  <c r="J179"/>
  <c r="BE179"/>
  <c r="BI173"/>
  <c r="BH173"/>
  <c r="BG173"/>
  <c r="BF173"/>
  <c r="T173"/>
  <c r="R173"/>
  <c r="P173"/>
  <c r="BK173"/>
  <c r="J173"/>
  <c r="BE173"/>
  <c r="BI170"/>
  <c r="BH170"/>
  <c r="BG170"/>
  <c r="BF170"/>
  <c r="T170"/>
  <c r="R170"/>
  <c r="P170"/>
  <c r="BK170"/>
  <c r="J170"/>
  <c r="BE170"/>
  <c r="BI167"/>
  <c r="BH167"/>
  <c r="BG167"/>
  <c r="BF167"/>
  <c r="T167"/>
  <c r="R167"/>
  <c r="P167"/>
  <c r="BK167"/>
  <c r="J167"/>
  <c r="BE167"/>
  <c r="BI165"/>
  <c r="BH165"/>
  <c r="BG165"/>
  <c r="BF165"/>
  <c r="T165"/>
  <c r="R165"/>
  <c r="P165"/>
  <c r="BK165"/>
  <c r="J165"/>
  <c r="BE165"/>
  <c r="BI163"/>
  <c r="BH163"/>
  <c r="BG163"/>
  <c r="BF163"/>
  <c r="T163"/>
  <c r="R163"/>
  <c r="P163"/>
  <c r="BK163"/>
  <c r="J163"/>
  <c r="BE163"/>
  <c r="BI160"/>
  <c r="BH160"/>
  <c r="BG160"/>
  <c r="BF160"/>
  <c r="T160"/>
  <c r="R160"/>
  <c r="P160"/>
  <c r="BK160"/>
  <c r="J160"/>
  <c r="BE160"/>
  <c r="BI157"/>
  <c r="BH157"/>
  <c r="BG157"/>
  <c r="BF157"/>
  <c r="T157"/>
  <c r="T156"/>
  <c r="R157"/>
  <c r="R156"/>
  <c r="P157"/>
  <c r="P156"/>
  <c r="BK157"/>
  <c r="BK156"/>
  <c r="J156"/>
  <c r="J157"/>
  <c r="BE157"/>
  <c r="J55"/>
  <c r="BI154"/>
  <c r="BH154"/>
  <c r="BG154"/>
  <c r="BF154"/>
  <c r="T154"/>
  <c r="R154"/>
  <c r="P154"/>
  <c r="BK154"/>
  <c r="J154"/>
  <c r="BE154"/>
  <c r="BI152"/>
  <c r="BH152"/>
  <c r="BG152"/>
  <c r="BF152"/>
  <c r="T152"/>
  <c r="R152"/>
  <c r="P152"/>
  <c r="BK152"/>
  <c r="J152"/>
  <c r="BE152"/>
  <c r="BI151"/>
  <c r="BH151"/>
  <c r="BG151"/>
  <c r="BF151"/>
  <c r="T151"/>
  <c r="R151"/>
  <c r="P151"/>
  <c r="BK151"/>
  <c r="J151"/>
  <c r="BE151"/>
  <c r="BI147"/>
  <c r="BH147"/>
  <c r="BG147"/>
  <c r="BF147"/>
  <c r="T147"/>
  <c r="R147"/>
  <c r="P147"/>
  <c r="BK147"/>
  <c r="J147"/>
  <c r="BE147"/>
  <c r="BI144"/>
  <c r="BH144"/>
  <c r="BG144"/>
  <c r="BF144"/>
  <c r="T144"/>
  <c r="R144"/>
  <c r="P144"/>
  <c r="BK144"/>
  <c r="J144"/>
  <c r="BE144"/>
  <c r="BI140"/>
  <c r="BH140"/>
  <c r="BG140"/>
  <c r="BF140"/>
  <c r="T140"/>
  <c r="R140"/>
  <c r="P140"/>
  <c r="BK140"/>
  <c r="J140"/>
  <c r="BE140"/>
  <c r="BI136"/>
  <c r="BH136"/>
  <c r="BG136"/>
  <c r="BF136"/>
  <c r="T136"/>
  <c r="R136"/>
  <c r="P136"/>
  <c r="BK136"/>
  <c r="J136"/>
  <c r="BE136"/>
  <c r="BI133"/>
  <c r="BH133"/>
  <c r="BG133"/>
  <c r="BF133"/>
  <c r="T133"/>
  <c r="R133"/>
  <c r="P133"/>
  <c r="BK133"/>
  <c r="J133"/>
  <c r="BE133"/>
  <c r="BI130"/>
  <c r="BH130"/>
  <c r="BG130"/>
  <c r="BF130"/>
  <c r="T130"/>
  <c r="R130"/>
  <c r="P130"/>
  <c r="BK130"/>
  <c r="J130"/>
  <c r="BE130"/>
  <c r="BI129"/>
  <c r="BH129"/>
  <c r="BG129"/>
  <c r="BF129"/>
  <c r="T129"/>
  <c r="R129"/>
  <c r="P129"/>
  <c r="BK129"/>
  <c r="J129"/>
  <c r="BE129"/>
  <c r="BI125"/>
  <c r="BH125"/>
  <c r="BG125"/>
  <c r="BF125"/>
  <c r="T125"/>
  <c r="R125"/>
  <c r="P125"/>
  <c r="BK125"/>
  <c r="J125"/>
  <c r="BE125"/>
  <c r="BI124"/>
  <c r="BH124"/>
  <c r="BG124"/>
  <c r="BF124"/>
  <c r="T124"/>
  <c r="R124"/>
  <c r="P124"/>
  <c r="BK124"/>
  <c r="J124"/>
  <c r="BE124"/>
  <c r="BI121"/>
  <c r="BH121"/>
  <c r="BG121"/>
  <c r="BF121"/>
  <c r="T121"/>
  <c r="R121"/>
  <c r="P121"/>
  <c r="BK121"/>
  <c r="J121"/>
  <c r="BE121"/>
  <c r="BI117"/>
  <c r="BH117"/>
  <c r="BG117"/>
  <c r="BF117"/>
  <c r="T117"/>
  <c r="R117"/>
  <c r="P117"/>
  <c r="BK117"/>
  <c r="J117"/>
  <c r="BE117"/>
  <c r="BI113"/>
  <c r="BH113"/>
  <c r="BG113"/>
  <c r="BF113"/>
  <c r="T113"/>
  <c r="R113"/>
  <c r="P113"/>
  <c r="BK113"/>
  <c r="J113"/>
  <c r="BE113"/>
  <c r="BI107"/>
  <c r="BH107"/>
  <c r="BG107"/>
  <c r="BF107"/>
  <c r="T107"/>
  <c r="R107"/>
  <c r="P107"/>
  <c r="BK107"/>
  <c r="J107"/>
  <c r="BE107"/>
  <c r="BI104"/>
  <c r="BH104"/>
  <c r="BG104"/>
  <c r="BF104"/>
  <c r="T104"/>
  <c r="R104"/>
  <c r="P104"/>
  <c r="BK104"/>
  <c r="J104"/>
  <c r="BE104"/>
  <c r="BI100"/>
  <c r="BH100"/>
  <c r="BG100"/>
  <c r="BF100"/>
  <c r="T100"/>
  <c r="R100"/>
  <c r="P100"/>
  <c r="BK100"/>
  <c r="J100"/>
  <c r="BE100"/>
  <c r="BI96"/>
  <c r="BH96"/>
  <c r="BG96"/>
  <c r="BF96"/>
  <c r="T96"/>
  <c r="R96"/>
  <c r="P96"/>
  <c r="BK96"/>
  <c r="J96"/>
  <c r="BE96"/>
  <c r="BI93"/>
  <c r="BH93"/>
  <c r="BG93"/>
  <c r="BF93"/>
  <c r="T93"/>
  <c r="R93"/>
  <c r="P93"/>
  <c r="BK93"/>
  <c r="J93"/>
  <c r="BE93"/>
  <c r="BI90"/>
  <c r="BH90"/>
  <c r="BG90"/>
  <c r="BF90"/>
  <c r="T90"/>
  <c r="R90"/>
  <c r="P90"/>
  <c r="BK90"/>
  <c r="J90"/>
  <c r="BE90"/>
  <c r="BI86"/>
  <c r="BH86"/>
  <c r="BG86"/>
  <c r="BF86"/>
  <c r="T86"/>
  <c r="R86"/>
  <c r="P86"/>
  <c r="BK86"/>
  <c r="J86"/>
  <c r="BE86"/>
  <c r="BI82"/>
  <c r="BH82"/>
  <c r="BG82"/>
  <c r="BF82"/>
  <c r="T82"/>
  <c r="R82"/>
  <c r="P82"/>
  <c r="BK82"/>
  <c r="J82"/>
  <c r="BE82"/>
  <c r="BI79"/>
  <c r="F32"/>
  <c i="1" r="BD52"/>
  <c i="2" r="BH79"/>
  <c r="F31"/>
  <c i="1" r="BC52"/>
  <c i="2" r="BG79"/>
  <c r="F30"/>
  <c i="1" r="BB52"/>
  <c i="2" r="BF79"/>
  <c r="J29"/>
  <c i="1" r="AW52"/>
  <c i="2" r="F29"/>
  <c i="1" r="BA52"/>
  <c i="2" r="T79"/>
  <c r="T78"/>
  <c r="T77"/>
  <c r="T76"/>
  <c r="R79"/>
  <c r="R78"/>
  <c r="R77"/>
  <c r="R76"/>
  <c r="P79"/>
  <c r="P78"/>
  <c r="P77"/>
  <c r="P76"/>
  <c i="1" r="AU52"/>
  <c i="2" r="BK79"/>
  <c r="BK78"/>
  <c r="J78"/>
  <c r="BK77"/>
  <c r="J77"/>
  <c r="BK76"/>
  <c r="J76"/>
  <c r="J52"/>
  <c r="J25"/>
  <c i="1" r="AG52"/>
  <c i="2" r="J79"/>
  <c r="BE79"/>
  <c r="J28"/>
  <c i="1" r="AV52"/>
  <c i="2" r="F28"/>
  <c i="1" r="AZ52"/>
  <c i="2" r="J54"/>
  <c r="J53"/>
  <c r="J72"/>
  <c r="F70"/>
  <c r="E68"/>
  <c r="J47"/>
  <c r="F45"/>
  <c r="E43"/>
  <c r="J34"/>
  <c r="J16"/>
  <c r="E16"/>
  <c r="F73"/>
  <c r="F48"/>
  <c r="J15"/>
  <c r="J13"/>
  <c r="E13"/>
  <c r="F72"/>
  <c r="F47"/>
  <c r="J12"/>
  <c r="J10"/>
  <c r="J70"/>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<sst xmlns="http://schemas.openxmlformats.org/spreadsheetml/2006/main">
  <si>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</si>
  <si>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</si>
  <si>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</si>
  <si>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</si>
  <si>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</si>
  <si>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</si>
  <si>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</si>
  <si>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{d8dfde0a-95e1-4010-bd2b-d1164690028c}</t>
  </si>
  <si>
    <t>0,01</t>
  </si>
  <si>
    <t>21</t>
  </si>
  <si>
    <t>15</t>
  </si>
  <si>
    <t>REKAPITULACE STAVBY</t>
  </si>
  <si>
    <t xml:space="preserve">v ---  níže se nacházejí doplnkové a pomocné údaje k sestavám  --- v</t>
  </si>
  <si>
    <t>Návod na vyplnění</t>
  </si>
  <si>
    <t>0,001</t>
  </si>
  <si>
    <t>Kód:</t>
  </si>
  <si>
    <t>J201910023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</si>
  <si>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</si>
  <si>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</si>
  <si>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Úprava povrchů a technologií 2 porodních a sekčního sálu včetně zázemí (povrchy, rozvody, vzduchotechnika, klimatizace)</t>
  </si>
  <si>
    <t>KSO:</t>
  </si>
  <si>
    <t/>
  </si>
  <si>
    <t>CC-CZ:</t>
  </si>
  <si>
    <t>Místo:</t>
  </si>
  <si>
    <t>Rychnnov nad Kněžnou</t>
  </si>
  <si>
    <t>Datum:</t>
  </si>
  <si>
    <t>31. 1. 2020</t>
  </si>
  <si>
    <t>Zadavatel:</t>
  </si>
  <si>
    <t>IČ:</t>
  </si>
  <si>
    <t xml:space="preserve"> </t>
  </si>
  <si>
    <t>DIČ:</t>
  </si>
  <si>
    <t>Uchazeč:</t>
  </si>
  <si>
    <t>Vyplň údaj</t>
  </si>
  <si>
    <t>Projektant:</t>
  </si>
  <si>
    <t>Bc. Martin Lánský, DiS.</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</si>
  <si>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</si>
  <si>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</si>
  <si>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</si>
  <si>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</si>
  <si>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</si>
  <si>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</si>
  <si>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</si>
  <si>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</si>
  <si>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</si>
  <si>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</si>
  <si>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</si>
  <si>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</si>
  <si>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</si>
  <si>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</si>
  <si>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</si>
  <si>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</si>
  <si>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</si>
  <si>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</si>
  <si>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</si>
  <si>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</si>
  <si>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</si>
  <si>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</si>
  <si>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</si>
  <si>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</si>
  <si>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</si>
  <si>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</si>
  <si>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</si>
  <si>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</si>
  <si>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</si>
  <si>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</si>
  <si>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</si>
  <si>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</si>
  <si>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</si>
  <si>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</si>
  <si>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</si>
  <si>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</si>
  <si>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</si>
  <si>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</si>
  <si>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</si>
  <si>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</si>
  <si>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</si>
  <si>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</si>
  <si>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</si>
  <si>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</si>
  <si>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</si>
  <si>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</si>
  <si>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</si>
  <si>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</si>
  <si>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</si>
  <si>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</si>
  <si>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</si>
  <si>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</si>
  <si>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</si>
  <si>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</si>
  <si>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</si>
  <si>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</si>
  <si>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</si>
  <si>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</si>
  <si>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</si>
  <si>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</si>
  <si>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</si>
  <si>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</si>
  <si>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</si>
  <si>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</si>
  <si>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</si>
  <si>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</si>
  <si>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</si>
  <si>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</si>
  <si>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</si>
  <si>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</si>
  <si>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</si>
  <si>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</si>
  <si>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</si>
  <si>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</si>
  <si>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</si>
  <si>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</si>
  <si>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</si>
  <si>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</si>
  <si>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</si>
  <si>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721</t>
  </si>
  <si>
    <t>Zdravotechnika - vnitřní kanalizace</t>
  </si>
  <si>
    <t>K</t>
  </si>
  <si>
    <t>721100911</t>
  </si>
  <si>
    <t>Opravy potrubí hrdlového zazátkování hrdla kanalizačního potrubí</t>
  </si>
  <si>
    <t>kus</t>
  </si>
  <si>
    <t>CS ÚRS 2018 01</t>
  </si>
  <si>
    <t>16</t>
  </si>
  <si>
    <t>-1672638741</t>
  </si>
  <si>
    <t>VV</t>
  </si>
  <si>
    <t>2 "Zazátkování potrubí od podlahové vpusti v prostoru sprchy"</t>
  </si>
  <si>
    <t>Součet</t>
  </si>
  <si>
    <t>4</t>
  </si>
  <si>
    <t>721171803</t>
  </si>
  <si>
    <t>Demontáž potrubí z novodurových trub odpadních nebo připojovacích do D 75</t>
  </si>
  <si>
    <t>m</t>
  </si>
  <si>
    <t>-384270175</t>
  </si>
  <si>
    <t>PSC</t>
  </si>
  <si>
    <t xml:space="preserve">Poznámka k souboru cen:_x000d_
1. Demontáž plstěných pásů se oceňuje cenami souboru cen 722 18-18 Demontáž plstěných pásů z trub, části B 02. </t>
  </si>
  <si>
    <t>14,00 "Odhadnuto"</t>
  </si>
  <si>
    <t>3</t>
  </si>
  <si>
    <t>721171808</t>
  </si>
  <si>
    <t>Demontáž potrubí z novodurových trub odpadních nebo připojovacích přes 75 do D 114</t>
  </si>
  <si>
    <t>-546953269</t>
  </si>
  <si>
    <t>4,00 "Odhadnuto"</t>
  </si>
  <si>
    <t>721171914</t>
  </si>
  <si>
    <t>Opravy odpadního potrubí plastového propojení dosavadního potrubí DN 75</t>
  </si>
  <si>
    <t>838726090</t>
  </si>
  <si>
    <t>2 "Instalační šachta č.2"</t>
  </si>
  <si>
    <t>5</t>
  </si>
  <si>
    <t>721171915</t>
  </si>
  <si>
    <t>Opravy odpadního potrubí plastového propojení dosavadního potrubí DN 110</t>
  </si>
  <si>
    <t>1313801086</t>
  </si>
  <si>
    <t>4 "Instalační šachta č.1,3"</t>
  </si>
  <si>
    <t>6</t>
  </si>
  <si>
    <t>721173704</t>
  </si>
  <si>
    <t>Potrubí z plastových trub polyetylenové svařované odpadní (svislé) DN 70</t>
  </si>
  <si>
    <t>-1105825853</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</si>
  <si>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</si>
  <si>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9,30*1,05 "1,05-ztratné"</t>
  </si>
  <si>
    <t>7</t>
  </si>
  <si>
    <t>721173706</t>
  </si>
  <si>
    <t>Potrubí z plastových trub polyetylenové svařované odpadní (svislé) DN 100</t>
  </si>
  <si>
    <t>970945443</t>
  </si>
  <si>
    <t>3,47*1,05 "1,05-ztratné"</t>
  </si>
  <si>
    <t>8</t>
  </si>
  <si>
    <t>721194103</t>
  </si>
  <si>
    <t>Vyvedení a upevnění odpadních výpustek DN 32</t>
  </si>
  <si>
    <t>285121894</t>
  </si>
  <si>
    <t>1 "VZT-zařízení"</t>
  </si>
  <si>
    <t>9</t>
  </si>
  <si>
    <t>721194104</t>
  </si>
  <si>
    <t>Vyměření přípojek na potrubí vyvedení a upevnění odpadních výpustek DN 40</t>
  </si>
  <si>
    <t>-1652273270</t>
  </si>
  <si>
    <t xml:space="preserve">Poznámka k souboru cen:_x000d_
1. Cenami lze oceňovat i vyvedení a upevnění odpadních výpustek ke strojům a zařízením. 2. Potrubí odpadních výpustek se oceňují cenami souboru cen 721 17- . . Potrubí z plastových trub, části A 01. </t>
  </si>
  <si>
    <t>4 "Zařizovací předměty"</t>
  </si>
  <si>
    <t>4 "VZT-zařízení"</t>
  </si>
  <si>
    <t>3 "Zařízení na úpravu vody"</t>
  </si>
  <si>
    <t>10</t>
  </si>
  <si>
    <t>721194105</t>
  </si>
  <si>
    <t>Vyměření přípojek na potrubí vyvedení a upevnění odpadních výpustek DN 50</t>
  </si>
  <si>
    <t>194286343</t>
  </si>
  <si>
    <t>3 "Zařizovací předměty"</t>
  </si>
  <si>
    <t>11</t>
  </si>
  <si>
    <t>721194109</t>
  </si>
  <si>
    <t>Vyměření přípojek na potrubí vyvedení a upevnění odpadních výpustek DN 100</t>
  </si>
  <si>
    <t>323698876</t>
  </si>
  <si>
    <t>1 "Zařizovací předměty"</t>
  </si>
  <si>
    <t>12</t>
  </si>
  <si>
    <t>721210812</t>
  </si>
  <si>
    <t>Demontáž kanalizačního příslušenství vpustí podlahových z kyselinovzdorné kameniny DN 70</t>
  </si>
  <si>
    <t>483200983</t>
  </si>
  <si>
    <t>2 "Stávající sprchové kouty"</t>
  </si>
  <si>
    <t>13</t>
  </si>
  <si>
    <t>721274121</t>
  </si>
  <si>
    <t>Ventily přivzdušňovací odpadních potrubí vnitřní od DN 32 do DN 50</t>
  </si>
  <si>
    <t>-1711176477</t>
  </si>
  <si>
    <t>14</t>
  </si>
  <si>
    <t>721290123</t>
  </si>
  <si>
    <t>Zkouška těsnosti kanalizace v objektech kouřem do DN 300</t>
  </si>
  <si>
    <t>1349454096</t>
  </si>
  <si>
    <t xml:space="preserve">Poznámka k souboru cen:_x000d_
1. V ceně -0123 není započteno dodání média; jeho dodávka se oceňuje ve specifikaci. </t>
  </si>
  <si>
    <t>46,47</t>
  </si>
  <si>
    <t>721290823</t>
  </si>
  <si>
    <t>Vnitrostaveništní přemístění vybouraných (demontovaných) hmot vnitřní kanalizace vodorovně do 100 m v objektech výšky přes 12 do 24 m</t>
  </si>
  <si>
    <t>t</t>
  </si>
  <si>
    <t>1276169677</t>
  </si>
  <si>
    <t>721300912</t>
  </si>
  <si>
    <t>Pročištění svislých odpadů v jednom podlaží do DN 200</t>
  </si>
  <si>
    <t>627668521</t>
  </si>
  <si>
    <t>3 "Odpadní potrubí v inst. šachtách č.1,2,3"</t>
  </si>
  <si>
    <t>17</t>
  </si>
  <si>
    <t>X721173705</t>
  </si>
  <si>
    <t>Potrubí z plastových trub polyetylenové svařované - odhlučněné odpadní (svislé) DN 100</t>
  </si>
  <si>
    <t>970360826</t>
  </si>
  <si>
    <t>1,70*1,05 "1,05-ztratné"</t>
  </si>
  <si>
    <t>18</t>
  </si>
  <si>
    <t>721173723</t>
  </si>
  <si>
    <t>Potrubí z plastových trub polyetylenové svařované připojovací DN 50</t>
  </si>
  <si>
    <t>-1626523921</t>
  </si>
  <si>
    <t>15,60*1,05 "1,05-ztratné"</t>
  </si>
  <si>
    <t>19</t>
  </si>
  <si>
    <t>721173726</t>
  </si>
  <si>
    <t>Potrubí z plastových trub polyetylenové svařované připojovací DN 100</t>
  </si>
  <si>
    <t>-1791798762</t>
  </si>
  <si>
    <t>4,80*1,05 "1,05-ztratné"</t>
  </si>
  <si>
    <t>20</t>
  </si>
  <si>
    <t>X721173721</t>
  </si>
  <si>
    <t>Potrubí z plastových trub polyetylenové svařované připojovací DN 30</t>
  </si>
  <si>
    <t>-1292941598</t>
  </si>
  <si>
    <t>1,60*1,05 "1,05-ztratné"</t>
  </si>
  <si>
    <t>721173722</t>
  </si>
  <si>
    <t>Potrubí z plastových trub polyetylenové svařované připojovací DN 40</t>
  </si>
  <si>
    <t>1651005332</t>
  </si>
  <si>
    <t>10,00*1,05 "1,05-ztratné"</t>
  </si>
  <si>
    <t>22</t>
  </si>
  <si>
    <t>X721226522</t>
  </si>
  <si>
    <t xml:space="preserve">Kondenzační kalich DN40 </t>
  </si>
  <si>
    <t>512</t>
  </si>
  <si>
    <t>1800288949</t>
  </si>
  <si>
    <t>23</t>
  </si>
  <si>
    <t>998721203</t>
  </si>
  <si>
    <t>Přesun hmot pro vnitřní kanalizace stanovený procentní sazbou (%) z ceny vodorovná dopravní vzdálenost do 50 m v objektech výšky přes 12 do 24 m</t>
  </si>
  <si>
    <t>%</t>
  </si>
  <si>
    <t>-1379771246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</si>
  <si>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</si>
  <si>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24</t>
  </si>
  <si>
    <t>998721292</t>
  </si>
  <si>
    <t>Přesun hmot pro vnitřní kanalizace stanovený procentní sazbou (%) z ceny Příplatek k cenám za zvětšený přesun přes vymezenou největší dopravní vzdálenost do 100 m</t>
  </si>
  <si>
    <t>-242103873</t>
  </si>
  <si>
    <t>722</t>
  </si>
  <si>
    <t>Zdravotechnika - vnitřní vodovod</t>
  </si>
  <si>
    <t>25</t>
  </si>
  <si>
    <t>722130801</t>
  </si>
  <si>
    <t>Demontáž potrubí z ocelových trubek pozinkovaných závitových do DN 25</t>
  </si>
  <si>
    <t>281350014</t>
  </si>
  <si>
    <t>7,50 "Ci-stoupací potrubí"</t>
  </si>
  <si>
    <t>26</t>
  </si>
  <si>
    <t>722130802</t>
  </si>
  <si>
    <t>Demontáž potrubí z ocelových trubek pozinkovaných závitových přes 25 do DN 40</t>
  </si>
  <si>
    <t>-737532914</t>
  </si>
  <si>
    <t>15,00 "SV+TV-stoupací potrubí"</t>
  </si>
  <si>
    <t>27</t>
  </si>
  <si>
    <t>722131933</t>
  </si>
  <si>
    <t>Opravy vodovodního potrubí z ocelových trubek pozinkovaných závitových propojení dosavadního potrubí DN 25</t>
  </si>
  <si>
    <t>1596320557</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</si>
  <si>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</si>
  <si>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28</t>
  </si>
  <si>
    <t>722131934</t>
  </si>
  <si>
    <t>Opravy vodovodního potrubí z ocelových trubek pozinkovaných závitových propojení dosavadního potrubí DN 32</t>
  </si>
  <si>
    <t>1868161348</t>
  </si>
  <si>
    <t>29</t>
  </si>
  <si>
    <t>722170801</t>
  </si>
  <si>
    <t>Demontáž rozvodů vody z plastů do Ø 25 mm</t>
  </si>
  <si>
    <t>-1610834423</t>
  </si>
  <si>
    <t>25,60 "Připojovací potrubí - odhad"</t>
  </si>
  <si>
    <t>30</t>
  </si>
  <si>
    <t>722170804</t>
  </si>
  <si>
    <t>Demontáž rozvodů vody z plastů přes 25 do Ø 50 mm</t>
  </si>
  <si>
    <t>-1774225970</t>
  </si>
  <si>
    <t>2,00 "Připojovací potrubí - odhad"</t>
  </si>
  <si>
    <t>31</t>
  </si>
  <si>
    <t>722174022</t>
  </si>
  <si>
    <t>Potrubí z plastových trubek z polypropylenu (PPR) svařovaných polyfuzně PN 20 (SDR 6) D 20 x 3,4</t>
  </si>
  <si>
    <t>-168883445</t>
  </si>
  <si>
    <t xml:space="preserve">Poznámka k souboru cen:_x000d_
1. V cenách -4001 až -4088 jsou započteny náklady na montáž a dodávku potrubí a tvarovek. </t>
  </si>
  <si>
    <t>10,00*1,05 "SV-1,05-ztratné"</t>
  </si>
  <si>
    <t>10,60*1,05 "TV-1,05-ztratné"</t>
  </si>
  <si>
    <t>1,90*1,05 "Kondenzát-1,05-ztratné"</t>
  </si>
  <si>
    <t>32</t>
  </si>
  <si>
    <t>722174023</t>
  </si>
  <si>
    <t>Potrubí z plastových trubek z polypropylenu (PPR) svařovaných polyfuzně PN 20 (SDR 6) D 25 x 4,2</t>
  </si>
  <si>
    <t>-911139002</t>
  </si>
  <si>
    <t>29,00*1,05 "SV-1,05-ztratné"</t>
  </si>
  <si>
    <t>11,60*1,05 "TV-1,05-ztratné"</t>
  </si>
  <si>
    <t>11,20*1,05 "Výtlačné potrubí-1,05-ztratné"</t>
  </si>
  <si>
    <t>33</t>
  </si>
  <si>
    <t>722174024</t>
  </si>
  <si>
    <t>Potrubí z plastových trubek z polypropylenu (PPR) svařovaných polyfuzně PN 20 (SDR 6) D 32 x 5,4</t>
  </si>
  <si>
    <t>626805527</t>
  </si>
  <si>
    <t>10,80*1,05 "CI-1,05-ztratné"</t>
  </si>
  <si>
    <t>34</t>
  </si>
  <si>
    <t>722174025</t>
  </si>
  <si>
    <t>Potrubí z plastových trubek z polypropylenu (PPR) svařovaných polyfuzně PN 20 (SDR 6) D 40 x 6,7</t>
  </si>
  <si>
    <t>1788319454</t>
  </si>
  <si>
    <t>10,80*1,05 "SV-1,05-ztratné"</t>
  </si>
  <si>
    <t>10,90*1,05 "TV-1,05-ztratné"</t>
  </si>
  <si>
    <t>35</t>
  </si>
  <si>
    <t>722181231</t>
  </si>
  <si>
    <t>Ochrana potrubí termoizolačními trubicemi z pěnového polyetylenu PE přilepenými v příčných a podélných spojích, tloušťky izolace přes 9 do 13 mm, vnitřního průměru izolace DN do 22 mm</t>
  </si>
  <si>
    <t>937056785</t>
  </si>
  <si>
    <t xml:space="preserve">Poznámka k souboru cen:_x000d_
1. V cenách -1211 až -1256 jsou započteny i náklady na dodání tepelně izolačních trubic. </t>
  </si>
  <si>
    <t>36</t>
  </si>
  <si>
    <t>722181232</t>
  </si>
  <si>
    <t>Ochrana potrubí termoizolačními trubicemi z pěnového polyetylenu PE přilepenými v příčných a podélných spojích, tloušťky izolace přes 9 do 13 mm, vnitřního průměru izolace DN přes 22 do 45 mm</t>
  </si>
  <si>
    <t>544230534</t>
  </si>
  <si>
    <t>37</t>
  </si>
  <si>
    <t>722181242</t>
  </si>
  <si>
    <t>Ochrana potrubí termoizolačními trubicemi z pěnového polyetylenu PE přilepenými v příčných a podélných spojích, tloušťky izolace přes 13 do 20 mm, vnitřního průměru izolace DN přes 22 do 45 mm</t>
  </si>
  <si>
    <t>-1211631980</t>
  </si>
  <si>
    <t>38</t>
  </si>
  <si>
    <t>722181251</t>
  </si>
  <si>
    <t>Ochrana potrubí termoizolačními trubicemi z pěnového polyetylenu PE přilepenými v příčných a podélných spojích, tloušťky izolace přes 20 do 25 mm, vnitřního průměru izolace DN do 22 mm</t>
  </si>
  <si>
    <t>1735365037</t>
  </si>
  <si>
    <t>39</t>
  </si>
  <si>
    <t>722181252</t>
  </si>
  <si>
    <t>Ochrana potrubí termoizolačními trubicemi z pěnového polyetylenu PE přilepenými v příčných a podélných spojích, tloušťky izolace přes 20 do 25 mm, vnitřního průměru izolace DN přes 22 do 45 mm</t>
  </si>
  <si>
    <t>-1153366269</t>
  </si>
  <si>
    <t>40</t>
  </si>
  <si>
    <t>722190401</t>
  </si>
  <si>
    <t>Zřízení přípojek na potrubí vyvedení a upevnění výpustek do DN 25</t>
  </si>
  <si>
    <t>-2108860643</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</si>
  <si>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</si>
  <si>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19 "Zařizovací předměty"</t>
  </si>
  <si>
    <t>41</t>
  </si>
  <si>
    <t>722190901</t>
  </si>
  <si>
    <t>Opravy ostatní uzavření nebo otevření vodovodního potrubí při opravách včetně vypuštění a napuštění</t>
  </si>
  <si>
    <t>-114218417</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</si>
  <si>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</si>
  <si>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"Počet instalačních šachet x počet vodovodních potrubí x (otevření nebo uzavření)"</t>
  </si>
  <si>
    <t>3*3*2 "5.NP"</t>
  </si>
  <si>
    <t>1*1*2 "7.NP"</t>
  </si>
  <si>
    <t>42</t>
  </si>
  <si>
    <t>722220111</t>
  </si>
  <si>
    <t>Armatury s jedním závitem nástěnky pro výtokový ventil G 1/2</t>
  </si>
  <si>
    <t>-2136160190</t>
  </si>
  <si>
    <t xml:space="preserve">Poznámka k souboru cen:_x000d_
1. Cenami -9101 až -9106 nelze oceňovat montáž nástěnek. 2. V cenách –0111 až -0122 je započteno i vyvedení a upevnění výpustek. </t>
  </si>
  <si>
    <t>43</t>
  </si>
  <si>
    <t>722220121</t>
  </si>
  <si>
    <t>Armatury s jedním závitem nástěnky pro baterii G 1/2</t>
  </si>
  <si>
    <t>pár</t>
  </si>
  <si>
    <t>-1540016167</t>
  </si>
  <si>
    <t>44</t>
  </si>
  <si>
    <t>722224115</t>
  </si>
  <si>
    <t>Armatury s jedním závitem kohouty plnicí a vypouštěcí PN 10 G 1/2</t>
  </si>
  <si>
    <t>-943578196</t>
  </si>
  <si>
    <t>1 "Výtlačné potrubí"</t>
  </si>
  <si>
    <t>1 "Přívod vody ke změkčovači"</t>
  </si>
  <si>
    <t>45</t>
  </si>
  <si>
    <t>722229101</t>
  </si>
  <si>
    <t>Armatury s jedním závitem montáž vodovodních armatur s jedním závitem ostatních typů G 1/2</t>
  </si>
  <si>
    <t>-1788428516</t>
  </si>
  <si>
    <t>46</t>
  </si>
  <si>
    <t>722231073</t>
  </si>
  <si>
    <t>Armatury se dvěma závity ventily zpětné mosazné PN 10 do 110°C G 3/4</t>
  </si>
  <si>
    <t>5858793</t>
  </si>
  <si>
    <t>47</t>
  </si>
  <si>
    <t>722232044</t>
  </si>
  <si>
    <t>Armatury se dvěma závity kulové kohouty PN 42 do 185 °C přímé vnitřní závit G 3/4</t>
  </si>
  <si>
    <t>-841852494</t>
  </si>
  <si>
    <t>7 "Umístěno v prostoru instalačních šachet"</t>
  </si>
  <si>
    <t>48</t>
  </si>
  <si>
    <t>722232073</t>
  </si>
  <si>
    <t>Armatury se dvěma závity kulové kohouty PN 42 do 185 °C přímé 2x vnější závit G 3/4</t>
  </si>
  <si>
    <t>-2106256492</t>
  </si>
  <si>
    <t>49</t>
  </si>
  <si>
    <t>722239102</t>
  </si>
  <si>
    <t>Armatury se dvěma závity montáž vodovodních armatur se dvěma závity ostatních typů G 3/4</t>
  </si>
  <si>
    <t>-1663405784</t>
  </si>
  <si>
    <t>50</t>
  </si>
  <si>
    <t>722290226</t>
  </si>
  <si>
    <t>Zkoušky, proplach a desinfekce vodovodního potrubí zkoušky těsnosti vodovodního potrubí závitového do DN 50</t>
  </si>
  <si>
    <t>865647199</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</si>
  <si>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</si>
  <si>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10,00+10,60+1,90+29,00+11,60+11,20+10,80+10,80+10,90</t>
  </si>
  <si>
    <t>51</t>
  </si>
  <si>
    <t>722290234</t>
  </si>
  <si>
    <t>Zkoušky, proplach a desinfekce vodovodního potrubí proplach a desinfekce vodovodního potrubí do DN 80</t>
  </si>
  <si>
    <t>2008282170</t>
  </si>
  <si>
    <t>52</t>
  </si>
  <si>
    <t>722290823</t>
  </si>
  <si>
    <t>Vnitrostaveništní přemístění vybouraných (demontovaných) hmot vnitřní vodovod vodorovně do 100 m v objektech výšky přes 12 do 24 m</t>
  </si>
  <si>
    <t>-1074683005</t>
  </si>
  <si>
    <t>53</t>
  </si>
  <si>
    <t>998722203</t>
  </si>
  <si>
    <t>Přesun hmot pro vnitřní vodovod stanovený procentní sazbou (%) z ceny vodorovná dopravní vzdálenost do 50 m v objektech výšky přes 12 do 24 m</t>
  </si>
  <si>
    <t>-1892251524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</si>
  <si>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</si>
  <si>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54</t>
  </si>
  <si>
    <t>998722292</t>
  </si>
  <si>
    <t>Přesun hmot pro vnitřní vodovod stanovený procentní sazbou (%) z ceny Příplatek k cenám za zvětšený přesun přes vymezenou největší dopravní vzdálenost do 100 m</t>
  </si>
  <si>
    <t>1108902066</t>
  </si>
  <si>
    <t>725</t>
  </si>
  <si>
    <t>Zdravotechnika - zařizovací předměty</t>
  </si>
  <si>
    <t>55</t>
  </si>
  <si>
    <t>725112022</t>
  </si>
  <si>
    <t>Zařízení záchodů klozety keramické závěsné na nosné stěny s hlubokým splachováním odpad vodorovný</t>
  </si>
  <si>
    <t>soubor</t>
  </si>
  <si>
    <t>1621704485</t>
  </si>
  <si>
    <t xml:space="preserve">Poznámka k souboru cen:_x000d_
1. V cenách -1351, -1361 není započten napájecí zdroj. 2. V cenách jsou započtená klozetová sedátka. </t>
  </si>
  <si>
    <t>1 "WC"</t>
  </si>
  <si>
    <t>56</t>
  </si>
  <si>
    <t>725210821</t>
  </si>
  <si>
    <t>Demontáž umyvadel bez výtokových armatur umyvadel</t>
  </si>
  <si>
    <t>1390719179</t>
  </si>
  <si>
    <t>57</t>
  </si>
  <si>
    <t>725211602</t>
  </si>
  <si>
    <t>Umyvadla keramická bez výtokových armatur se zápachovou uzávěrkou připevněná na stěnu šrouby bílá bez sloupu nebo krytu na sifon 550 mm</t>
  </si>
  <si>
    <t>-2123346534</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</si>
  <si>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</si>
  <si>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 "U"</t>
  </si>
  <si>
    <t>98</t>
  </si>
  <si>
    <t>725211660</t>
  </si>
  <si>
    <t>Umyvadlo keramické zápustné bílé průměr 450 mm bez skříňky</t>
  </si>
  <si>
    <t>589243037</t>
  </si>
  <si>
    <t>1 "UZ"</t>
  </si>
  <si>
    <t>58</t>
  </si>
  <si>
    <t>725211701</t>
  </si>
  <si>
    <t>Umyvadla umývátka keramická se zápachovou uzávěrkou stěnová 400 mm</t>
  </si>
  <si>
    <t>1030728900</t>
  </si>
  <si>
    <t>1 "Um"</t>
  </si>
  <si>
    <t>59</t>
  </si>
  <si>
    <t>725310823</t>
  </si>
  <si>
    <t>Demontáž dřezů jednodílných bez výtokových armatur vestavěných v kuchyňských sestavách</t>
  </si>
  <si>
    <t>-1657693621</t>
  </si>
  <si>
    <t>101</t>
  </si>
  <si>
    <t>725319113</t>
  </si>
  <si>
    <t xml:space="preserve">Dřez jednodílný 380x440mm - nerez - pro zabudování do prac. linky </t>
  </si>
  <si>
    <t>-1565502156</t>
  </si>
  <si>
    <t>1 "D"</t>
  </si>
  <si>
    <t>100</t>
  </si>
  <si>
    <t>725319114</t>
  </si>
  <si>
    <t xml:space="preserve">Dřez jednodílný 480x480mm - nerez - pro zabudování do prac. linky </t>
  </si>
  <si>
    <t>1345094797</t>
  </si>
  <si>
    <t>1 "DZ"</t>
  </si>
  <si>
    <t>60</t>
  </si>
  <si>
    <t>725590813</t>
  </si>
  <si>
    <t>Vnitrostaveništní přemístění vybouraných (demontovaných) hmot zařizovacích předmětů vodorovně do 100 m v objektech výšky přes 12 do 24 m</t>
  </si>
  <si>
    <t>1447995411</t>
  </si>
  <si>
    <t>61</t>
  </si>
  <si>
    <t>725820801</t>
  </si>
  <si>
    <t>Demontáž baterií nástěnných do G 3/4</t>
  </si>
  <si>
    <t>1145188995</t>
  </si>
  <si>
    <t>62</t>
  </si>
  <si>
    <t>725820802</t>
  </si>
  <si>
    <t>Demontáž baterií stojánkových do 1 otvoru</t>
  </si>
  <si>
    <t>-2001287938</t>
  </si>
  <si>
    <t>63</t>
  </si>
  <si>
    <t>725840850</t>
  </si>
  <si>
    <t>Demontáž baterií sprchových diferenciálních do G 3/4 x 1</t>
  </si>
  <si>
    <t>136005859</t>
  </si>
  <si>
    <t>64</t>
  </si>
  <si>
    <t>725860811</t>
  </si>
  <si>
    <t>Demontáž zápachových uzávěrek pro zařizovací předměty jednoduchých</t>
  </si>
  <si>
    <t>-688372357</t>
  </si>
  <si>
    <t>97</t>
  </si>
  <si>
    <t>725869204</t>
  </si>
  <si>
    <t>Zápachové uzávěrky zařizovacích předmětů montáž zápachových uzávěrek dřezových jednodílných DN 50</t>
  </si>
  <si>
    <t>-422284636</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</si>
  <si>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</si>
  <si>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1 "Ž"</t>
  </si>
  <si>
    <t>65</t>
  </si>
  <si>
    <t>725XZA109</t>
  </si>
  <si>
    <t>Kondenzační sifon DN32 - podomítkový, dvířka 15x15 (nerez)</t>
  </si>
  <si>
    <t>2082206053</t>
  </si>
  <si>
    <t>66</t>
  </si>
  <si>
    <t>X725980124</t>
  </si>
  <si>
    <t>Dvířka 15/30</t>
  </si>
  <si>
    <t>-312378439</t>
  </si>
  <si>
    <t>67</t>
  </si>
  <si>
    <t>725980123</t>
  </si>
  <si>
    <t>Dvířka 30/30</t>
  </si>
  <si>
    <t>960204650</t>
  </si>
  <si>
    <t>68</t>
  </si>
  <si>
    <t>X725291212</t>
  </si>
  <si>
    <t>Umyvadlový kryt sifonu</t>
  </si>
  <si>
    <t>1026494304</t>
  </si>
  <si>
    <t>69</t>
  </si>
  <si>
    <t>X725291644</t>
  </si>
  <si>
    <t>Nerezový dávkovač mýdla 1,0-1,20 l</t>
  </si>
  <si>
    <t>2018349613</t>
  </si>
  <si>
    <t>70</t>
  </si>
  <si>
    <t>X725291645</t>
  </si>
  <si>
    <t>Nerezový dávkovač dezinfekce 0,5 l</t>
  </si>
  <si>
    <t>-1150095713</t>
  </si>
  <si>
    <t>71</t>
  </si>
  <si>
    <t>725XZA103</t>
  </si>
  <si>
    <t xml:space="preserve">Krystalové zrcadlo do obkladu </t>
  </si>
  <si>
    <t>270168863</t>
  </si>
  <si>
    <t>72</t>
  </si>
  <si>
    <t>X7255241127</t>
  </si>
  <si>
    <t>Sprchové vaničky, boxy, kouty a zástěny sprchové vaničky akrylátové obdélníkové 1200x800 mm</t>
  </si>
  <si>
    <t>55967398</t>
  </si>
  <si>
    <t>1 "Spr"</t>
  </si>
  <si>
    <t>73</t>
  </si>
  <si>
    <t>725245151</t>
  </si>
  <si>
    <t>Sprchové vaničky, boxy, kouty a zástěny zástěny sprchové do výšky 2000 mm dveře zásuvné dvoudílné s jedním posuvným dílem, šířky 1200 mm</t>
  </si>
  <si>
    <t>-2110024705</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</si>
  <si>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</si>
  <si>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74</t>
  </si>
  <si>
    <t>X725841311</t>
  </si>
  <si>
    <t>Držák sprchy s nastavitelnou výškou - 60 cm</t>
  </si>
  <si>
    <t>2073731011</t>
  </si>
  <si>
    <t>75</t>
  </si>
  <si>
    <t>725291511</t>
  </si>
  <si>
    <t>Doplňky zařízení koupelen a záchodů plastové dávkovač tekutého mýdla na 350 ml</t>
  </si>
  <si>
    <t>-1610007883</t>
  </si>
  <si>
    <t>76</t>
  </si>
  <si>
    <t>725291521</t>
  </si>
  <si>
    <t>Doplňky zařízení koupelen a záchodů plastové zásobník toaletních papírů</t>
  </si>
  <si>
    <t>-912464047</t>
  </si>
  <si>
    <t>77</t>
  </si>
  <si>
    <t>725291531</t>
  </si>
  <si>
    <t>Doplňky zařízení koupelen a záchodů plastové zásobník papírových ručníků</t>
  </si>
  <si>
    <t>-1345572757</t>
  </si>
  <si>
    <t>78</t>
  </si>
  <si>
    <t>725291631</t>
  </si>
  <si>
    <t>Doplňky zařízení koupelen a záchodů nerezové zásobník papírových ručníků</t>
  </si>
  <si>
    <t>-1014811954</t>
  </si>
  <si>
    <t>79</t>
  </si>
  <si>
    <t>725813111</t>
  </si>
  <si>
    <t>Ventily rohové bez připojovací trubičky nebo flexi hadičky G 1/2</t>
  </si>
  <si>
    <t>1187188176</t>
  </si>
  <si>
    <t>80</t>
  </si>
  <si>
    <t>725821315</t>
  </si>
  <si>
    <t>Baterie dřezové nástěnné pákové s otáčivým plochým ústím a délkou ramínka 200 mm</t>
  </si>
  <si>
    <t>-2085846030</t>
  </si>
  <si>
    <t xml:space="preserve">Poznámka k souboru cen:_x000d_
1. V ceně -1422 není započten napájecí zdroj. </t>
  </si>
  <si>
    <t>81</t>
  </si>
  <si>
    <t>725821326</t>
  </si>
  <si>
    <t>Baterie dřezové stojánkové pákové s otáčivým ústím a délkou ramínka 265 mm</t>
  </si>
  <si>
    <t>549033524</t>
  </si>
  <si>
    <t>82</t>
  </si>
  <si>
    <t>X725821317</t>
  </si>
  <si>
    <t>Nástěnná baterie s lékařskou pákou</t>
  </si>
  <si>
    <t>1103073181</t>
  </si>
  <si>
    <t>2 "Ž"</t>
  </si>
  <si>
    <t>83</t>
  </si>
  <si>
    <t>725822611</t>
  </si>
  <si>
    <t>Baterie umyvadlové stojánkové pákové bez výpusti</t>
  </si>
  <si>
    <t>1918426963</t>
  </si>
  <si>
    <t xml:space="preserve">Poznámka k souboru cen:_x000d_
1. V cenách –2654, 56, -9101-9202 není započten napájecí zdroj. </t>
  </si>
  <si>
    <t>84</t>
  </si>
  <si>
    <t>725841311</t>
  </si>
  <si>
    <t>Baterie sprchové nástěnné pákové</t>
  </si>
  <si>
    <t>-1364473905</t>
  </si>
  <si>
    <t xml:space="preserve">Poznámka k souboru cen:_x000d_
1. V cenách –1353-54 není započten napájecí zdroj. </t>
  </si>
  <si>
    <t>85</t>
  </si>
  <si>
    <t>725XZA102</t>
  </si>
  <si>
    <t>Kartáčová souprava WC - na stěnu</t>
  </si>
  <si>
    <t>-1169557246</t>
  </si>
  <si>
    <t>86</t>
  </si>
  <si>
    <t>X724411103</t>
  </si>
  <si>
    <t>Změkčovač vody a výrobník demineralizované vody</t>
  </si>
  <si>
    <t>-1185387046</t>
  </si>
  <si>
    <t>87</t>
  </si>
  <si>
    <t>998725203</t>
  </si>
  <si>
    <t>Přesun hmot pro zařizovací předměty stanovený procentní sazbou (%) z ceny vodorovná dopravní vzdálenost do 50 m v objektech výšky přes 12 do 24 m</t>
  </si>
  <si>
    <t>-784633683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</si>
  <si>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</si>
  <si>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88</t>
  </si>
  <si>
    <t>998725292</t>
  </si>
  <si>
    <t>Přesun hmot pro zařizovací předměty stanovený procentní sazbou (%) z ceny Příplatek k cenám za zvětšený přesun přes vymezenou největší dopravní vzdálenost do 100 m</t>
  </si>
  <si>
    <t>-1611595913</t>
  </si>
  <si>
    <t>726</t>
  </si>
  <si>
    <t>Zdravotechnika - předstěnové instalace</t>
  </si>
  <si>
    <t>89</t>
  </si>
  <si>
    <t>726131001</t>
  </si>
  <si>
    <t>Předstěnové instalační systémy do lehkých stěn s kovovou konstrukcí pro umyvadla stavební výšky do 1120 mm se stojánkovou baterií</t>
  </si>
  <si>
    <t>1365045117</t>
  </si>
  <si>
    <t xml:space="preserve">Poznámka k souboru cen:_x000d_
1. V 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 ceně nejsou započteny náklady na: -1043 dodání podpěrných prvků a madel, -1202 až -1204 dodání ovládacího tlačítka. 3. V cenách nejsou započteny náklady na dodávku zařizovacích předmětů. </t>
  </si>
  <si>
    <t>1 "U"</t>
  </si>
  <si>
    <t>90</t>
  </si>
  <si>
    <t>726131041</t>
  </si>
  <si>
    <t>Předstěnové instalační systémy do lehkých stěn s kovovou konstrukcí pro závěsné klozety ovládání zepředu, stavební výšky 1120 mm</t>
  </si>
  <si>
    <t>714855150</t>
  </si>
  <si>
    <t>91</t>
  </si>
  <si>
    <t>726191001</t>
  </si>
  <si>
    <t>Ostatní příslušenství instalačních systémů zvukoizolační souprava pro WC a bidet</t>
  </si>
  <si>
    <t>-1701087557</t>
  </si>
  <si>
    <t>92</t>
  </si>
  <si>
    <t>726191002</t>
  </si>
  <si>
    <t>Ostatní příslušenství instalačních systémů souprava pro předstěnovou montáž</t>
  </si>
  <si>
    <t>1096543327</t>
  </si>
  <si>
    <t>93</t>
  </si>
  <si>
    <t>998726213</t>
  </si>
  <si>
    <t>Přesun hmot pro instalační prefabrikáty stanovený procentní sazbou (%) z ceny vodorovná dopravní vzdálenost do 50 m v objektech výšky přes 12 do 24 m</t>
  </si>
  <si>
    <t>163236782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</si>
  <si>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</si>
  <si>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94</t>
  </si>
  <si>
    <t>998726292</t>
  </si>
  <si>
    <t>Přesun hmot pro instalační prefabrikáty stanovený procentní sazbou (%) z ceny Příplatek k cenám za zvětšený přesun přes vymezenou největší dopravní vzdálenost do 100 m</t>
  </si>
  <si>
    <t>1053069280</t>
  </si>
  <si>
    <t>727</t>
  </si>
  <si>
    <t>Zdravotechnika - požární ochrana</t>
  </si>
  <si>
    <t>95</t>
  </si>
  <si>
    <t>727121105</t>
  </si>
  <si>
    <t>Protipožární ochranné manžety z jedné strany dělící konstrukce požární odolnost EI 90 D 75</t>
  </si>
  <si>
    <t>-1630767478</t>
  </si>
  <si>
    <t>1 "Odpadní potrubí č. 1a"</t>
  </si>
  <si>
    <t>96</t>
  </si>
  <si>
    <t>727121107</t>
  </si>
  <si>
    <t>Protipožární ochranné manžety z jedné strany dělící konstrukce požární odolnost EI 90 D 110</t>
  </si>
  <si>
    <t>957823322</t>
  </si>
  <si>
    <t>1 "Odpadní potrubí č.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</si>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</sst>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3"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36" fillId="0" borderId="29" xfId="0" applyFont="1" applyBorder="1" applyAlignment="1">
      <alignment vertical="center" wrapText="1"/>
      <protection locked="0"/>
    </xf>
    <xf numFmtId="0" fontId="36" fillId="0" borderId="30" xfId="0" applyFont="1" applyBorder="1" applyAlignment="1">
      <alignment vertical="center" wrapText="1"/>
      <protection locked="0"/>
    </xf>
    <xf numFmtId="0" fontId="36" fillId="0" borderId="31" xfId="0" applyFont="1" applyBorder="1" applyAlignment="1">
      <alignment vertical="center" wrapText="1"/>
      <protection locked="0"/>
    </xf>
    <xf numFmtId="0" fontId="36" fillId="0" borderId="32" xfId="0" applyFont="1" applyBorder="1" applyAlignment="1">
      <alignment horizontal="center" vertical="center" wrapText="1"/>
      <protection locked="0"/>
    </xf>
    <xf numFmtId="0" fontId="37" fillId="0" borderId="1" xfId="0" applyFont="1" applyBorder="1" applyAlignment="1">
      <alignment horizontal="center" vertical="center" wrapText="1"/>
      <protection locked="0"/>
    </xf>
    <xf numFmtId="0" fontId="36" fillId="0" borderId="33" xfId="0" applyFont="1" applyBorder="1" applyAlignment="1">
      <alignment horizontal="center" vertical="center" wrapText="1"/>
      <protection locked="0"/>
    </xf>
    <xf numFmtId="0" fontId="36" fillId="0" borderId="32" xfId="0" applyFont="1" applyBorder="1" applyAlignment="1">
      <alignment vertical="center" wrapText="1"/>
      <protection locked="0"/>
    </xf>
    <xf numFmtId="0" fontId="38" fillId="0" borderId="34" xfId="0" applyFont="1" applyBorder="1" applyAlignment="1">
      <alignment horizontal="left" wrapText="1"/>
      <protection locked="0"/>
    </xf>
    <xf numFmtId="0" fontId="36" fillId="0" borderId="33" xfId="0" applyFont="1" applyBorder="1" applyAlignment="1">
      <alignment vertical="center" wrapText="1"/>
      <protection locked="0"/>
    </xf>
    <xf numFmtId="0" fontId="38" fillId="0" borderId="1" xfId="0" applyFont="1" applyBorder="1" applyAlignment="1">
      <alignment horizontal="left" vertical="center" wrapText="1"/>
      <protection locked="0"/>
    </xf>
    <xf numFmtId="0" fontId="39" fillId="0" borderId="1" xfId="0" applyFont="1" applyBorder="1" applyAlignment="1">
      <alignment horizontal="left" vertical="center" wrapText="1"/>
      <protection locked="0"/>
    </xf>
    <xf numFmtId="0" fontId="39" fillId="0" borderId="32" xfId="0" applyFont="1" applyBorder="1" applyAlignment="1">
      <alignment vertical="center" wrapText="1"/>
      <protection locked="0"/>
    </xf>
    <xf numFmtId="0" fontId="39" fillId="0" borderId="1" xfId="0" applyFont="1" applyBorder="1" applyAlignment="1">
      <alignment vertical="center" wrapText="1"/>
      <protection locked="0"/>
    </xf>
    <xf numFmtId="0" fontId="39" fillId="0" borderId="1" xfId="0" applyFont="1" applyBorder="1" applyAlignment="1">
      <alignment vertical="center"/>
      <protection locked="0"/>
    </xf>
    <xf numFmtId="0" fontId="39" fillId="0" borderId="1" xfId="0" applyFont="1" applyBorder="1" applyAlignment="1">
      <alignment horizontal="left" vertical="center"/>
      <protection locked="0"/>
    </xf>
    <xf numFmtId="49" fontId="39" fillId="0" borderId="1" xfId="0" applyNumberFormat="1" applyFont="1" applyBorder="1" applyAlignment="1">
      <alignment horizontal="left" vertical="center" wrapText="1"/>
      <protection locked="0"/>
    </xf>
    <xf numFmtId="49" fontId="39" fillId="0" borderId="1" xfId="0" applyNumberFormat="1" applyFont="1" applyBorder="1" applyAlignment="1">
      <alignment vertical="center" wrapText="1"/>
      <protection locked="0"/>
    </xf>
    <xf numFmtId="0" fontId="36" fillId="0" borderId="35" xfId="0" applyFont="1" applyBorder="1" applyAlignment="1">
      <alignment vertical="center" wrapText="1"/>
      <protection locked="0"/>
    </xf>
    <xf numFmtId="0" fontId="40" fillId="0" borderId="34" xfId="0" applyFont="1" applyBorder="1" applyAlignment="1">
      <alignment vertical="center" wrapText="1"/>
      <protection locked="0"/>
    </xf>
    <xf numFmtId="0" fontId="36" fillId="0" borderId="36" xfId="0" applyFont="1" applyBorder="1" applyAlignment="1">
      <alignment vertical="center" wrapText="1"/>
      <protection locked="0"/>
    </xf>
    <xf numFmtId="0" fontId="36" fillId="0" borderId="1" xfId="0" applyFont="1" applyBorder="1" applyAlignment="1">
      <alignment vertical="top"/>
      <protection locked="0"/>
    </xf>
    <xf numFmtId="0" fontId="36" fillId="0" borderId="0" xfId="0" applyFont="1" applyAlignment="1">
      <alignment vertical="top"/>
      <protection locked="0"/>
    </xf>
    <xf numFmtId="0" fontId="36" fillId="0" borderId="29" xfId="0" applyFont="1" applyBorder="1" applyAlignment="1">
      <alignment horizontal="left" vertical="center"/>
      <protection locked="0"/>
    </xf>
    <xf numFmtId="0" fontId="36" fillId="0" borderId="30" xfId="0" applyFont="1" applyBorder="1" applyAlignment="1">
      <alignment horizontal="left" vertical="center"/>
      <protection locked="0"/>
    </xf>
    <xf numFmtId="0" fontId="36" fillId="0" borderId="31" xfId="0" applyFont="1" applyBorder="1" applyAlignment="1">
      <alignment horizontal="left" vertical="center"/>
      <protection locked="0"/>
    </xf>
    <xf numFmtId="0" fontId="36" fillId="0" borderId="32" xfId="0" applyFont="1" applyBorder="1" applyAlignment="1">
      <alignment horizontal="left" vertical="center"/>
      <protection locked="0"/>
    </xf>
    <xf numFmtId="0" fontId="37" fillId="0" borderId="1" xfId="0" applyFont="1" applyBorder="1" applyAlignment="1">
      <alignment horizontal="center" vertical="center"/>
      <protection locked="0"/>
    </xf>
    <xf numFmtId="0" fontId="36" fillId="0" borderId="33" xfId="0" applyFont="1" applyBorder="1" applyAlignment="1">
      <alignment horizontal="left" vertical="center"/>
      <protection locked="0"/>
    </xf>
    <xf numFmtId="0" fontId="38"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38" fillId="0" borderId="34" xfId="0" applyFont="1" applyBorder="1" applyAlignment="1">
      <alignment horizontal="left" vertical="center"/>
      <protection locked="0"/>
    </xf>
    <xf numFmtId="0" fontId="38" fillId="0" borderId="34" xfId="0" applyFont="1" applyBorder="1" applyAlignment="1">
      <alignment horizontal="center" vertical="center"/>
      <protection locked="0"/>
    </xf>
    <xf numFmtId="0" fontId="41" fillId="0" borderId="34" xfId="0" applyFont="1" applyBorder="1" applyAlignment="1">
      <alignment horizontal="left" vertical="center"/>
      <protection locked="0"/>
    </xf>
    <xf numFmtId="0" fontId="42" fillId="0" borderId="1" xfId="0" applyFont="1" applyBorder="1" applyAlignment="1">
      <alignment horizontal="left" vertical="center"/>
      <protection locked="0"/>
    </xf>
    <xf numFmtId="0" fontId="39" fillId="0" borderId="0" xfId="0" applyFont="1" applyAlignment="1">
      <alignment horizontal="left" vertical="center"/>
      <protection locked="0"/>
    </xf>
    <xf numFmtId="0" fontId="39" fillId="0" borderId="1" xfId="0" applyFont="1" applyBorder="1" applyAlignment="1">
      <alignment horizontal="center" vertical="center"/>
      <protection locked="0"/>
    </xf>
    <xf numFmtId="0" fontId="39" fillId="0" borderId="32" xfId="0" applyFont="1" applyBorder="1" applyAlignment="1">
      <alignment horizontal="left" vertical="center"/>
      <protection locked="0"/>
    </xf>
    <xf numFmtId="0" fontId="39" fillId="0" borderId="1" xfId="0" applyFont="1" applyFill="1" applyBorder="1" applyAlignment="1">
      <alignment horizontal="left" vertical="center"/>
      <protection locked="0"/>
    </xf>
    <xf numFmtId="0" fontId="39" fillId="0" borderId="1" xfId="0" applyFont="1" applyFill="1" applyBorder="1" applyAlignment="1">
      <alignment horizontal="center" vertical="center"/>
      <protection locked="0"/>
    </xf>
    <xf numFmtId="0" fontId="36" fillId="0" borderId="35" xfId="0" applyFont="1" applyBorder="1" applyAlignment="1">
      <alignment horizontal="left" vertical="center"/>
      <protection locked="0"/>
    </xf>
    <xf numFmtId="0" fontId="40" fillId="0" borderId="34" xfId="0" applyFont="1" applyBorder="1" applyAlignment="1">
      <alignment horizontal="left" vertical="center"/>
      <protection locked="0"/>
    </xf>
    <xf numFmtId="0" fontId="36" fillId="0" borderId="36" xfId="0" applyFont="1" applyBorder="1" applyAlignment="1">
      <alignment horizontal="left" vertical="center"/>
      <protection locked="0"/>
    </xf>
    <xf numFmtId="0" fontId="36"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39" fillId="0" borderId="34" xfId="0" applyFont="1" applyBorder="1" applyAlignment="1">
      <alignment horizontal="left" vertical="center"/>
      <protection locked="0"/>
    </xf>
    <xf numFmtId="0" fontId="36" fillId="0" borderId="1" xfId="0" applyFont="1" applyBorder="1" applyAlignment="1">
      <alignment horizontal="left" vertical="center" wrapText="1"/>
      <protection locked="0"/>
    </xf>
    <xf numFmtId="0" fontId="39" fillId="0" borderId="1" xfId="0" applyFont="1" applyBorder="1" applyAlignment="1">
      <alignment horizontal="center" vertical="center" wrapText="1"/>
      <protection locked="0"/>
    </xf>
    <xf numFmtId="0" fontId="36" fillId="0" borderId="29" xfId="0" applyFont="1" applyBorder="1" applyAlignment="1">
      <alignment horizontal="left" vertical="center" wrapText="1"/>
      <protection locked="0"/>
    </xf>
    <xf numFmtId="0" fontId="36" fillId="0" borderId="30" xfId="0" applyFont="1" applyBorder="1" applyAlignment="1">
      <alignment horizontal="left" vertical="center" wrapText="1"/>
      <protection locked="0"/>
    </xf>
    <xf numFmtId="0" fontId="36" fillId="0" borderId="31" xfId="0" applyFont="1" applyBorder="1" applyAlignment="1">
      <alignment horizontal="left" vertical="center" wrapText="1"/>
      <protection locked="0"/>
    </xf>
    <xf numFmtId="0" fontId="36" fillId="0" borderId="32" xfId="0" applyFont="1" applyBorder="1" applyAlignment="1">
      <alignment horizontal="left" vertical="center" wrapText="1"/>
      <protection locked="0"/>
    </xf>
    <xf numFmtId="0" fontId="36"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39" fillId="0" borderId="33" xfId="0" applyFont="1" applyBorder="1" applyAlignment="1">
      <alignment horizontal="left" vertical="center"/>
      <protection locked="0"/>
    </xf>
    <xf numFmtId="0" fontId="39" fillId="0" borderId="35" xfId="0" applyFont="1" applyBorder="1" applyAlignment="1">
      <alignment horizontal="left" vertical="center" wrapText="1"/>
      <protection locked="0"/>
    </xf>
    <xf numFmtId="0" fontId="39" fillId="0" borderId="34" xfId="0" applyFont="1" applyBorder="1" applyAlignment="1">
      <alignment horizontal="left" vertical="center" wrapText="1"/>
      <protection locked="0"/>
    </xf>
    <xf numFmtId="0" fontId="39" fillId="0" borderId="36" xfId="0" applyFont="1" applyBorder="1" applyAlignment="1">
      <alignment horizontal="left" vertical="center" wrapText="1"/>
      <protection locked="0"/>
    </xf>
    <xf numFmtId="0" fontId="39" fillId="0" borderId="1" xfId="0" applyFont="1" applyBorder="1" applyAlignment="1">
      <alignment horizontal="left" vertical="top"/>
      <protection locked="0"/>
    </xf>
    <xf numFmtId="0" fontId="39" fillId="0" borderId="1" xfId="0" applyFont="1" applyBorder="1" applyAlignment="1">
      <alignment horizontal="center" vertical="top"/>
      <protection locked="0"/>
    </xf>
    <xf numFmtId="0" fontId="39" fillId="0" borderId="35" xfId="0" applyFont="1" applyBorder="1" applyAlignment="1">
      <alignment horizontal="left" vertical="center"/>
      <protection locked="0"/>
    </xf>
    <xf numFmtId="0" fontId="39" fillId="0" borderId="36" xfId="0" applyFont="1" applyBorder="1" applyAlignment="1">
      <alignment horizontal="left" vertical="center"/>
      <protection locked="0"/>
    </xf>
    <xf numFmtId="0" fontId="41" fillId="0" borderId="0" xfId="0" applyFont="1" applyAlignment="1">
      <alignment vertical="center"/>
      <protection locked="0"/>
    </xf>
    <xf numFmtId="0" fontId="38" fillId="0" borderId="1" xfId="0" applyFont="1" applyBorder="1" applyAlignment="1">
      <alignment vertical="center"/>
      <protection locked="0"/>
    </xf>
    <xf numFmtId="0" fontId="41" fillId="0" borderId="34" xfId="0" applyFont="1" applyBorder="1" applyAlignment="1">
      <alignment vertical="center"/>
      <protection locked="0"/>
    </xf>
    <xf numFmtId="0" fontId="38" fillId="0" borderId="34" xfId="0" applyFont="1" applyBorder="1" applyAlignment="1">
      <alignment vertical="center"/>
      <protection locked="0"/>
    </xf>
    <xf numFmtId="0" fontId="0" fillId="0" borderId="1" xfId="0" applyBorder="1" applyAlignment="1">
      <alignment vertical="top"/>
      <protection locked="0"/>
    </xf>
    <xf numFmtId="49" fontId="39"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8" fillId="0" borderId="34" xfId="0" applyFont="1" applyBorder="1" applyAlignment="1">
      <alignment horizontal="left"/>
      <protection locked="0"/>
    </xf>
    <xf numFmtId="0" fontId="41" fillId="0" borderId="34" xfId="0" applyFont="1" applyBorder="1" applyAlignment="1">
      <protection locked="0"/>
    </xf>
    <xf numFmtId="0" fontId="36" fillId="0" borderId="32" xfId="0" applyFont="1" applyBorder="1" applyAlignment="1">
      <alignment vertical="top"/>
      <protection locked="0"/>
    </xf>
    <xf numFmtId="0" fontId="36" fillId="0" borderId="33" xfId="0" applyFont="1" applyBorder="1" applyAlignment="1">
      <alignment vertical="top"/>
      <protection locked="0"/>
    </xf>
    <xf numFmtId="0" fontId="36" fillId="0" borderId="1" xfId="0" applyFont="1" applyBorder="1" applyAlignment="1">
      <alignment horizontal="center" vertical="center"/>
      <protection locked="0"/>
    </xf>
    <xf numFmtId="0" fontId="36" fillId="0" borderId="1" xfId="0" applyFont="1" applyBorder="1" applyAlignment="1">
      <alignment horizontal="left" vertical="top"/>
      <protection locked="0"/>
    </xf>
    <xf numFmtId="0" fontId="36" fillId="0" borderId="35" xfId="0" applyFont="1" applyBorder="1" applyAlignment="1">
      <alignment vertical="top"/>
      <protection locked="0"/>
    </xf>
    <xf numFmtId="0" fontId="36" fillId="0" borderId="34" xfId="0" applyFont="1" applyBorder="1" applyAlignment="1">
      <alignment vertical="top"/>
      <protection locked="0"/>
    </xf>
    <xf numFmtId="0" fontId="36"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J201910023</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Úprava povrchů a technologií 2 porodních a sekčního sálu včetně zázemí (povrchy, rozvody, vzduchotechnika, klimatizace)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Rychnnov nad Kněžnou</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31. 1. 2020</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 xml:space="preserve"> </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Bc. Martin Lánský, DiS.</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71</v>
      </c>
      <c r="BT51" s="116" t="s">
        <v>72</v>
      </c>
      <c r="BV51" s="116" t="s">
        <v>73</v>
      </c>
      <c r="BW51" s="116" t="s">
        <v>7</v>
      </c>
      <c r="BX51" s="116" t="s">
        <v>74</v>
      </c>
      <c r="CL51" s="116" t="s">
        <v>21</v>
      </c>
    </row>
    <row r="52" s="5" customFormat="1" ht="63" customHeight="1">
      <c r="A52" s="117" t="s">
        <v>75</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'J201910023 - Úprava povrc...'!J25</f>
        <v>0</v>
      </c>
      <c r="AH52" s="121"/>
      <c r="AI52" s="121"/>
      <c r="AJ52" s="121"/>
      <c r="AK52" s="121"/>
      <c r="AL52" s="121"/>
      <c r="AM52" s="121"/>
      <c r="AN52" s="122">
        <f>SUM(AG52,AT52)</f>
        <v>0</v>
      </c>
      <c r="AO52" s="121"/>
      <c r="AP52" s="121"/>
      <c r="AQ52" s="123" t="s">
        <v>76</v>
      </c>
      <c r="AR52" s="124"/>
      <c r="AS52" s="125">
        <v>0</v>
      </c>
      <c r="AT52" s="126">
        <f>ROUND(SUM(AV52:AW52),2)</f>
        <v>0</v>
      </c>
      <c r="AU52" s="127">
        <f>'J201910023 - Úprava povrc...'!P76</f>
        <v>0</v>
      </c>
      <c r="AV52" s="126">
        <f>'J201910023 - Úprava povrc...'!J28</f>
        <v>0</v>
      </c>
      <c r="AW52" s="126">
        <f>'J201910023 - Úprava povrc...'!J29</f>
        <v>0</v>
      </c>
      <c r="AX52" s="126">
        <f>'J201910023 - Úprava povrc...'!J30</f>
        <v>0</v>
      </c>
      <c r="AY52" s="126">
        <f>'J201910023 - Úprava povrc...'!J31</f>
        <v>0</v>
      </c>
      <c r="AZ52" s="126">
        <f>'J201910023 - Úprava povrc...'!F28</f>
        <v>0</v>
      </c>
      <c r="BA52" s="126">
        <f>'J201910023 - Úprava povrc...'!F29</f>
        <v>0</v>
      </c>
      <c r="BB52" s="126">
        <f>'J201910023 - Úprava povrc...'!F30</f>
        <v>0</v>
      </c>
      <c r="BC52" s="126">
        <f>'J201910023 - Úprava povrc...'!F31</f>
        <v>0</v>
      </c>
      <c r="BD52" s="128">
        <f>'J201910023 - Úprava povrc...'!F32</f>
        <v>0</v>
      </c>
      <c r="BT52" s="129" t="s">
        <v>77</v>
      </c>
      <c r="BU52" s="129" t="s">
        <v>78</v>
      </c>
      <c r="BV52" s="129" t="s">
        <v>73</v>
      </c>
      <c r="BW52" s="129" t="s">
        <v>7</v>
      </c>
      <c r="BX52" s="129" t="s">
        <v>74</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xAkW2kVNdNyTtyMBlPiYH0oMNjErcpeUGT8uAXzUyz/8MDXi09Ug3gUWweM4WTe6VO5wP3DykESlvrJRi2CMJA==" hashValue="gVlKjo50cQOe79C7wehZgCeJCSA7WvY+ed6DwzlDXFzR1Bqvnu3tnmz8eKL2WxpfK65ufvfPMFAltKaItTQg5A=="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J201910023 - Úprava povrc...'!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79</v>
      </c>
      <c r="G1" s="133" t="s">
        <v>80</v>
      </c>
      <c r="H1" s="133"/>
      <c r="I1" s="134"/>
      <c r="J1" s="133" t="s">
        <v>81</v>
      </c>
      <c r="K1" s="132" t="s">
        <v>82</v>
      </c>
      <c r="L1" s="133" t="s">
        <v>83</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row>
    <row r="3" ht="6.96" customHeight="1">
      <c r="B3" s="24"/>
      <c r="C3" s="25"/>
      <c r="D3" s="25"/>
      <c r="E3" s="25"/>
      <c r="F3" s="25"/>
      <c r="G3" s="25"/>
      <c r="H3" s="25"/>
      <c r="I3" s="135"/>
      <c r="J3" s="25"/>
      <c r="K3" s="26"/>
      <c r="AT3" s="23" t="s">
        <v>84</v>
      </c>
    </row>
    <row r="4" ht="36.96" customHeight="1">
      <c r="B4" s="27"/>
      <c r="C4" s="28"/>
      <c r="D4" s="29" t="s">
        <v>85</v>
      </c>
      <c r="E4" s="28"/>
      <c r="F4" s="28"/>
      <c r="G4" s="28"/>
      <c r="H4" s="28"/>
      <c r="I4" s="136"/>
      <c r="J4" s="28"/>
      <c r="K4" s="30"/>
      <c r="M4" s="31" t="s">
        <v>12</v>
      </c>
      <c r="AT4" s="23" t="s">
        <v>6</v>
      </c>
    </row>
    <row r="5" ht="6.96" customHeight="1">
      <c r="B5" s="27"/>
      <c r="C5" s="28"/>
      <c r="D5" s="28"/>
      <c r="E5" s="28"/>
      <c r="F5" s="28"/>
      <c r="G5" s="28"/>
      <c r="H5" s="28"/>
      <c r="I5" s="136"/>
      <c r="J5" s="28"/>
      <c r="K5" s="30"/>
    </row>
    <row r="6" s="1" customFormat="1">
      <c r="B6" s="45"/>
      <c r="C6" s="46"/>
      <c r="D6" s="39" t="s">
        <v>18</v>
      </c>
      <c r="E6" s="46"/>
      <c r="F6" s="46"/>
      <c r="G6" s="46"/>
      <c r="H6" s="46"/>
      <c r="I6" s="137"/>
      <c r="J6" s="46"/>
      <c r="K6" s="50"/>
    </row>
    <row r="7" s="1" customFormat="1" ht="36.96" customHeight="1">
      <c r="B7" s="45"/>
      <c r="C7" s="46"/>
      <c r="D7" s="46"/>
      <c r="E7" s="138" t="s">
        <v>19</v>
      </c>
      <c r="F7" s="46"/>
      <c r="G7" s="46"/>
      <c r="H7" s="46"/>
      <c r="I7" s="137"/>
      <c r="J7" s="46"/>
      <c r="K7" s="50"/>
    </row>
    <row r="8" s="1" customFormat="1">
      <c r="B8" s="45"/>
      <c r="C8" s="46"/>
      <c r="D8" s="46"/>
      <c r="E8" s="46"/>
      <c r="F8" s="46"/>
      <c r="G8" s="46"/>
      <c r="H8" s="46"/>
      <c r="I8" s="137"/>
      <c r="J8" s="46"/>
      <c r="K8" s="50"/>
    </row>
    <row r="9" s="1" customFormat="1" ht="14.4" customHeight="1">
      <c r="B9" s="45"/>
      <c r="C9" s="46"/>
      <c r="D9" s="39" t="s">
        <v>20</v>
      </c>
      <c r="E9" s="46"/>
      <c r="F9" s="34" t="s">
        <v>21</v>
      </c>
      <c r="G9" s="46"/>
      <c r="H9" s="46"/>
      <c r="I9" s="139" t="s">
        <v>22</v>
      </c>
      <c r="J9" s="34" t="s">
        <v>21</v>
      </c>
      <c r="K9" s="50"/>
    </row>
    <row r="10" s="1" customFormat="1" ht="14.4" customHeight="1">
      <c r="B10" s="45"/>
      <c r="C10" s="46"/>
      <c r="D10" s="39" t="s">
        <v>23</v>
      </c>
      <c r="E10" s="46"/>
      <c r="F10" s="34" t="s">
        <v>24</v>
      </c>
      <c r="G10" s="46"/>
      <c r="H10" s="46"/>
      <c r="I10" s="139" t="s">
        <v>25</v>
      </c>
      <c r="J10" s="140" t="str">
        <f>'Rekapitulace stavby'!AN8</f>
        <v>31. 1. 2020</v>
      </c>
      <c r="K10" s="50"/>
    </row>
    <row r="11" s="1" customFormat="1" ht="10.8" customHeight="1">
      <c r="B11" s="45"/>
      <c r="C11" s="46"/>
      <c r="D11" s="46"/>
      <c r="E11" s="46"/>
      <c r="F11" s="46"/>
      <c r="G11" s="46"/>
      <c r="H11" s="46"/>
      <c r="I11" s="137"/>
      <c r="J11" s="46"/>
      <c r="K11" s="50"/>
    </row>
    <row r="12" s="1" customFormat="1" ht="14.4" customHeight="1">
      <c r="B12" s="45"/>
      <c r="C12" s="46"/>
      <c r="D12" s="39" t="s">
        <v>27</v>
      </c>
      <c r="E12" s="46"/>
      <c r="F12" s="46"/>
      <c r="G12" s="46"/>
      <c r="H12" s="46"/>
      <c r="I12" s="139" t="s">
        <v>28</v>
      </c>
      <c r="J12" s="34" t="str">
        <f>IF('Rekapitulace stavby'!AN10="","",'Rekapitulace stavby'!AN10)</f>
        <v/>
      </c>
      <c r="K12" s="50"/>
    </row>
    <row r="13" s="1" customFormat="1" ht="18" customHeight="1">
      <c r="B13" s="45"/>
      <c r="C13" s="46"/>
      <c r="D13" s="46"/>
      <c r="E13" s="34" t="str">
        <f>IF('Rekapitulace stavby'!E11="","",'Rekapitulace stavby'!E11)</f>
        <v xml:space="preserve"> </v>
      </c>
      <c r="F13" s="46"/>
      <c r="G13" s="46"/>
      <c r="H13" s="46"/>
      <c r="I13" s="139" t="s">
        <v>30</v>
      </c>
      <c r="J13" s="34" t="str">
        <f>IF('Rekapitulace stavby'!AN11="","",'Rekapitulace stavby'!AN11)</f>
        <v/>
      </c>
      <c r="K13" s="50"/>
    </row>
    <row r="14" s="1" customFormat="1" ht="6.96" customHeight="1">
      <c r="B14" s="45"/>
      <c r="C14" s="46"/>
      <c r="D14" s="46"/>
      <c r="E14" s="46"/>
      <c r="F14" s="46"/>
      <c r="G14" s="46"/>
      <c r="H14" s="46"/>
      <c r="I14" s="137"/>
      <c r="J14" s="46"/>
      <c r="K14" s="50"/>
    </row>
    <row r="15" s="1" customFormat="1" ht="14.4" customHeight="1">
      <c r="B15" s="45"/>
      <c r="C15" s="46"/>
      <c r="D15" s="39" t="s">
        <v>31</v>
      </c>
      <c r="E15" s="46"/>
      <c r="F15" s="46"/>
      <c r="G15" s="46"/>
      <c r="H15" s="46"/>
      <c r="I15" s="139" t="s">
        <v>28</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39" t="s">
        <v>30</v>
      </c>
      <c r="J16" s="34" t="str">
        <f>IF('Rekapitulace stavby'!AN14="Vyplň údaj","",IF('Rekapitulace stavby'!AN14="","",'Rekapitulace stavby'!AN14))</f>
        <v/>
      </c>
      <c r="K16" s="50"/>
    </row>
    <row r="17" s="1" customFormat="1" ht="6.96" customHeight="1">
      <c r="B17" s="45"/>
      <c r="C17" s="46"/>
      <c r="D17" s="46"/>
      <c r="E17" s="46"/>
      <c r="F17" s="46"/>
      <c r="G17" s="46"/>
      <c r="H17" s="46"/>
      <c r="I17" s="137"/>
      <c r="J17" s="46"/>
      <c r="K17" s="50"/>
    </row>
    <row r="18" s="1" customFormat="1" ht="14.4" customHeight="1">
      <c r="B18" s="45"/>
      <c r="C18" s="46"/>
      <c r="D18" s="39" t="s">
        <v>33</v>
      </c>
      <c r="E18" s="46"/>
      <c r="F18" s="46"/>
      <c r="G18" s="46"/>
      <c r="H18" s="46"/>
      <c r="I18" s="139" t="s">
        <v>28</v>
      </c>
      <c r="J18" s="34" t="s">
        <v>21</v>
      </c>
      <c r="K18" s="50"/>
    </row>
    <row r="19" s="1" customFormat="1" ht="18" customHeight="1">
      <c r="B19" s="45"/>
      <c r="C19" s="46"/>
      <c r="D19" s="46"/>
      <c r="E19" s="34" t="s">
        <v>34</v>
      </c>
      <c r="F19" s="46"/>
      <c r="G19" s="46"/>
      <c r="H19" s="46"/>
      <c r="I19" s="139" t="s">
        <v>30</v>
      </c>
      <c r="J19" s="34" t="s">
        <v>21</v>
      </c>
      <c r="K19" s="50"/>
    </row>
    <row r="20" s="1" customFormat="1" ht="6.96" customHeight="1">
      <c r="B20" s="45"/>
      <c r="C20" s="46"/>
      <c r="D20" s="46"/>
      <c r="E20" s="46"/>
      <c r="F20" s="46"/>
      <c r="G20" s="46"/>
      <c r="H20" s="46"/>
      <c r="I20" s="137"/>
      <c r="J20" s="46"/>
      <c r="K20" s="50"/>
    </row>
    <row r="21" s="1" customFormat="1" ht="14.4" customHeight="1">
      <c r="B21" s="45"/>
      <c r="C21" s="46"/>
      <c r="D21" s="39" t="s">
        <v>36</v>
      </c>
      <c r="E21" s="46"/>
      <c r="F21" s="46"/>
      <c r="G21" s="46"/>
      <c r="H21" s="46"/>
      <c r="I21" s="137"/>
      <c r="J21" s="46"/>
      <c r="K21" s="50"/>
    </row>
    <row r="22" s="6" customFormat="1" ht="71.25" customHeight="1">
      <c r="B22" s="141"/>
      <c r="C22" s="142"/>
      <c r="D22" s="142"/>
      <c r="E22" s="43" t="s">
        <v>37</v>
      </c>
      <c r="F22" s="43"/>
      <c r="G22" s="43"/>
      <c r="H22" s="43"/>
      <c r="I22" s="143"/>
      <c r="J22" s="142"/>
      <c r="K22" s="144"/>
    </row>
    <row r="23" s="1" customFormat="1" ht="6.96" customHeight="1">
      <c r="B23" s="45"/>
      <c r="C23" s="46"/>
      <c r="D23" s="46"/>
      <c r="E23" s="46"/>
      <c r="F23" s="46"/>
      <c r="G23" s="46"/>
      <c r="H23" s="46"/>
      <c r="I23" s="137"/>
      <c r="J23" s="46"/>
      <c r="K23" s="50"/>
    </row>
    <row r="24" s="1" customFormat="1" ht="6.96" customHeight="1">
      <c r="B24" s="45"/>
      <c r="C24" s="46"/>
      <c r="D24" s="105"/>
      <c r="E24" s="105"/>
      <c r="F24" s="105"/>
      <c r="G24" s="105"/>
      <c r="H24" s="105"/>
      <c r="I24" s="145"/>
      <c r="J24" s="105"/>
      <c r="K24" s="146"/>
    </row>
    <row r="25" s="1" customFormat="1" ht="25.44" customHeight="1">
      <c r="B25" s="45"/>
      <c r="C25" s="46"/>
      <c r="D25" s="147" t="s">
        <v>38</v>
      </c>
      <c r="E25" s="46"/>
      <c r="F25" s="46"/>
      <c r="G25" s="46"/>
      <c r="H25" s="46"/>
      <c r="I25" s="137"/>
      <c r="J25" s="148">
        <f>ROUND(J76,2)</f>
        <v>0</v>
      </c>
      <c r="K25" s="50"/>
    </row>
    <row r="26" s="1" customFormat="1" ht="6.96" customHeight="1">
      <c r="B26" s="45"/>
      <c r="C26" s="46"/>
      <c r="D26" s="105"/>
      <c r="E26" s="105"/>
      <c r="F26" s="105"/>
      <c r="G26" s="105"/>
      <c r="H26" s="105"/>
      <c r="I26" s="145"/>
      <c r="J26" s="105"/>
      <c r="K26" s="146"/>
    </row>
    <row r="27" s="1" customFormat="1" ht="14.4" customHeight="1">
      <c r="B27" s="45"/>
      <c r="C27" s="46"/>
      <c r="D27" s="46"/>
      <c r="E27" s="46"/>
      <c r="F27" s="51" t="s">
        <v>40</v>
      </c>
      <c r="G27" s="46"/>
      <c r="H27" s="46"/>
      <c r="I27" s="149" t="s">
        <v>39</v>
      </c>
      <c r="J27" s="51" t="s">
        <v>41</v>
      </c>
      <c r="K27" s="50"/>
    </row>
    <row r="28" s="1" customFormat="1" ht="14.4" customHeight="1">
      <c r="B28" s="45"/>
      <c r="C28" s="46"/>
      <c r="D28" s="54" t="s">
        <v>42</v>
      </c>
      <c r="E28" s="54" t="s">
        <v>43</v>
      </c>
      <c r="F28" s="150">
        <f>ROUND(SUM(BE76:BE402), 2)</f>
        <v>0</v>
      </c>
      <c r="G28" s="46"/>
      <c r="H28" s="46"/>
      <c r="I28" s="151">
        <v>0.20999999999999999</v>
      </c>
      <c r="J28" s="150">
        <f>ROUND(ROUND((SUM(BE76:BE402)), 2)*I28, 2)</f>
        <v>0</v>
      </c>
      <c r="K28" s="50"/>
    </row>
    <row r="29" s="1" customFormat="1" ht="14.4" customHeight="1">
      <c r="B29" s="45"/>
      <c r="C29" s="46"/>
      <c r="D29" s="46"/>
      <c r="E29" s="54" t="s">
        <v>44</v>
      </c>
      <c r="F29" s="150">
        <f>ROUND(SUM(BF76:BF402), 2)</f>
        <v>0</v>
      </c>
      <c r="G29" s="46"/>
      <c r="H29" s="46"/>
      <c r="I29" s="151">
        <v>0.14999999999999999</v>
      </c>
      <c r="J29" s="150">
        <f>ROUND(ROUND((SUM(BF76:BF402)), 2)*I29, 2)</f>
        <v>0</v>
      </c>
      <c r="K29" s="50"/>
    </row>
    <row r="30" hidden="1" s="1" customFormat="1" ht="14.4" customHeight="1">
      <c r="B30" s="45"/>
      <c r="C30" s="46"/>
      <c r="D30" s="46"/>
      <c r="E30" s="54" t="s">
        <v>45</v>
      </c>
      <c r="F30" s="150">
        <f>ROUND(SUM(BG76:BG402), 2)</f>
        <v>0</v>
      </c>
      <c r="G30" s="46"/>
      <c r="H30" s="46"/>
      <c r="I30" s="151">
        <v>0.20999999999999999</v>
      </c>
      <c r="J30" s="150">
        <v>0</v>
      </c>
      <c r="K30" s="50"/>
    </row>
    <row r="31" hidden="1" s="1" customFormat="1" ht="14.4" customHeight="1">
      <c r="B31" s="45"/>
      <c r="C31" s="46"/>
      <c r="D31" s="46"/>
      <c r="E31" s="54" t="s">
        <v>46</v>
      </c>
      <c r="F31" s="150">
        <f>ROUND(SUM(BH76:BH402), 2)</f>
        <v>0</v>
      </c>
      <c r="G31" s="46"/>
      <c r="H31" s="46"/>
      <c r="I31" s="151">
        <v>0.14999999999999999</v>
      </c>
      <c r="J31" s="150">
        <v>0</v>
      </c>
      <c r="K31" s="50"/>
    </row>
    <row r="32" hidden="1" s="1" customFormat="1" ht="14.4" customHeight="1">
      <c r="B32" s="45"/>
      <c r="C32" s="46"/>
      <c r="D32" s="46"/>
      <c r="E32" s="54" t="s">
        <v>47</v>
      </c>
      <c r="F32" s="150">
        <f>ROUND(SUM(BI76:BI402), 2)</f>
        <v>0</v>
      </c>
      <c r="G32" s="46"/>
      <c r="H32" s="46"/>
      <c r="I32" s="151">
        <v>0</v>
      </c>
      <c r="J32" s="150">
        <v>0</v>
      </c>
      <c r="K32" s="50"/>
    </row>
    <row r="33" s="1" customFormat="1" ht="6.96" customHeight="1">
      <c r="B33" s="45"/>
      <c r="C33" s="46"/>
      <c r="D33" s="46"/>
      <c r="E33" s="46"/>
      <c r="F33" s="46"/>
      <c r="G33" s="46"/>
      <c r="H33" s="46"/>
      <c r="I33" s="137"/>
      <c r="J33" s="46"/>
      <c r="K33" s="50"/>
    </row>
    <row r="34" s="1" customFormat="1" ht="25.44" customHeight="1">
      <c r="B34" s="45"/>
      <c r="C34" s="152"/>
      <c r="D34" s="153" t="s">
        <v>48</v>
      </c>
      <c r="E34" s="97"/>
      <c r="F34" s="97"/>
      <c r="G34" s="154" t="s">
        <v>49</v>
      </c>
      <c r="H34" s="155" t="s">
        <v>50</v>
      </c>
      <c r="I34" s="156"/>
      <c r="J34" s="157">
        <f>SUM(J25:J32)</f>
        <v>0</v>
      </c>
      <c r="K34" s="158"/>
    </row>
    <row r="35" s="1" customFormat="1" ht="14.4" customHeight="1">
      <c r="B35" s="66"/>
      <c r="C35" s="67"/>
      <c r="D35" s="67"/>
      <c r="E35" s="67"/>
      <c r="F35" s="67"/>
      <c r="G35" s="67"/>
      <c r="H35" s="67"/>
      <c r="I35" s="159"/>
      <c r="J35" s="67"/>
      <c r="K35" s="68"/>
    </row>
    <row r="39" s="1" customFormat="1" ht="6.96" customHeight="1">
      <c r="B39" s="160"/>
      <c r="C39" s="161"/>
      <c r="D39" s="161"/>
      <c r="E39" s="161"/>
      <c r="F39" s="161"/>
      <c r="G39" s="161"/>
      <c r="H39" s="161"/>
      <c r="I39" s="162"/>
      <c r="J39" s="161"/>
      <c r="K39" s="163"/>
    </row>
    <row r="40" s="1" customFormat="1" ht="36.96" customHeight="1">
      <c r="B40" s="45"/>
      <c r="C40" s="29" t="s">
        <v>86</v>
      </c>
      <c r="D40" s="46"/>
      <c r="E40" s="46"/>
      <c r="F40" s="46"/>
      <c r="G40" s="46"/>
      <c r="H40" s="46"/>
      <c r="I40" s="137"/>
      <c r="J40" s="46"/>
      <c r="K40" s="50"/>
    </row>
    <row r="41" s="1" customFormat="1" ht="6.96" customHeight="1">
      <c r="B41" s="45"/>
      <c r="C41" s="46"/>
      <c r="D41" s="46"/>
      <c r="E41" s="46"/>
      <c r="F41" s="46"/>
      <c r="G41" s="46"/>
      <c r="H41" s="46"/>
      <c r="I41" s="137"/>
      <c r="J41" s="46"/>
      <c r="K41" s="50"/>
    </row>
    <row r="42" s="1" customFormat="1" ht="14.4" customHeight="1">
      <c r="B42" s="45"/>
      <c r="C42" s="39" t="s">
        <v>18</v>
      </c>
      <c r="D42" s="46"/>
      <c r="E42" s="46"/>
      <c r="F42" s="46"/>
      <c r="G42" s="46"/>
      <c r="H42" s="46"/>
      <c r="I42" s="137"/>
      <c r="J42" s="46"/>
      <c r="K42" s="50"/>
    </row>
    <row r="43" s="1" customFormat="1" ht="17.25" customHeight="1">
      <c r="B43" s="45"/>
      <c r="C43" s="46"/>
      <c r="D43" s="46"/>
      <c r="E43" s="138" t="str">
        <f>E7</f>
        <v>Úprava povrchů a technologií 2 porodních a sekčního sálu včetně zázemí (povrchy, rozvody, vzduchotechnika, klimatizace)</v>
      </c>
      <c r="F43" s="46"/>
      <c r="G43" s="46"/>
      <c r="H43" s="46"/>
      <c r="I43" s="137"/>
      <c r="J43" s="46"/>
      <c r="K43" s="50"/>
    </row>
    <row r="44" s="1" customFormat="1" ht="6.96" customHeight="1">
      <c r="B44" s="45"/>
      <c r="C44" s="46"/>
      <c r="D44" s="46"/>
      <c r="E44" s="46"/>
      <c r="F44" s="46"/>
      <c r="G44" s="46"/>
      <c r="H44" s="46"/>
      <c r="I44" s="137"/>
      <c r="J44" s="46"/>
      <c r="K44" s="50"/>
    </row>
    <row r="45" s="1" customFormat="1" ht="18" customHeight="1">
      <c r="B45" s="45"/>
      <c r="C45" s="39" t="s">
        <v>23</v>
      </c>
      <c r="D45" s="46"/>
      <c r="E45" s="46"/>
      <c r="F45" s="34" t="str">
        <f>F10</f>
        <v>Rychnnov nad Kněžnou</v>
      </c>
      <c r="G45" s="46"/>
      <c r="H45" s="46"/>
      <c r="I45" s="139" t="s">
        <v>25</v>
      </c>
      <c r="J45" s="140" t="str">
        <f>IF(J10="","",J10)</f>
        <v>31. 1. 2020</v>
      </c>
      <c r="K45" s="50"/>
    </row>
    <row r="46" s="1" customFormat="1" ht="6.96" customHeight="1">
      <c r="B46" s="45"/>
      <c r="C46" s="46"/>
      <c r="D46" s="46"/>
      <c r="E46" s="46"/>
      <c r="F46" s="46"/>
      <c r="G46" s="46"/>
      <c r="H46" s="46"/>
      <c r="I46" s="137"/>
      <c r="J46" s="46"/>
      <c r="K46" s="50"/>
    </row>
    <row r="47" s="1" customFormat="1">
      <c r="B47" s="45"/>
      <c r="C47" s="39" t="s">
        <v>27</v>
      </c>
      <c r="D47" s="46"/>
      <c r="E47" s="46"/>
      <c r="F47" s="34" t="str">
        <f>E13</f>
        <v xml:space="preserve"> </v>
      </c>
      <c r="G47" s="46"/>
      <c r="H47" s="46"/>
      <c r="I47" s="139" t="s">
        <v>33</v>
      </c>
      <c r="J47" s="43" t="str">
        <f>E19</f>
        <v>Bc. Martin Lánský, DiS.</v>
      </c>
      <c r="K47" s="50"/>
    </row>
    <row r="48" s="1" customFormat="1" ht="14.4" customHeight="1">
      <c r="B48" s="45"/>
      <c r="C48" s="39" t="s">
        <v>31</v>
      </c>
      <c r="D48" s="46"/>
      <c r="E48" s="46"/>
      <c r="F48" s="34" t="str">
        <f>IF(E16="","",E16)</f>
        <v/>
      </c>
      <c r="G48" s="46"/>
      <c r="H48" s="46"/>
      <c r="I48" s="137"/>
      <c r="J48" s="164"/>
      <c r="K48" s="50"/>
    </row>
    <row r="49" s="1" customFormat="1" ht="10.32" customHeight="1">
      <c r="B49" s="45"/>
      <c r="C49" s="46"/>
      <c r="D49" s="46"/>
      <c r="E49" s="46"/>
      <c r="F49" s="46"/>
      <c r="G49" s="46"/>
      <c r="H49" s="46"/>
      <c r="I49" s="137"/>
      <c r="J49" s="46"/>
      <c r="K49" s="50"/>
    </row>
    <row r="50" s="1" customFormat="1" ht="29.28" customHeight="1">
      <c r="B50" s="45"/>
      <c r="C50" s="165" t="s">
        <v>87</v>
      </c>
      <c r="D50" s="152"/>
      <c r="E50" s="152"/>
      <c r="F50" s="152"/>
      <c r="G50" s="152"/>
      <c r="H50" s="152"/>
      <c r="I50" s="166"/>
      <c r="J50" s="167" t="s">
        <v>88</v>
      </c>
      <c r="K50" s="168"/>
    </row>
    <row r="51" s="1" customFormat="1" ht="10.32" customHeight="1">
      <c r="B51" s="45"/>
      <c r="C51" s="46"/>
      <c r="D51" s="46"/>
      <c r="E51" s="46"/>
      <c r="F51" s="46"/>
      <c r="G51" s="46"/>
      <c r="H51" s="46"/>
      <c r="I51" s="137"/>
      <c r="J51" s="46"/>
      <c r="K51" s="50"/>
    </row>
    <row r="52" s="1" customFormat="1" ht="29.28" customHeight="1">
      <c r="B52" s="45"/>
      <c r="C52" s="169" t="s">
        <v>89</v>
      </c>
      <c r="D52" s="46"/>
      <c r="E52" s="46"/>
      <c r="F52" s="46"/>
      <c r="G52" s="46"/>
      <c r="H52" s="46"/>
      <c r="I52" s="137"/>
      <c r="J52" s="148">
        <f>J76</f>
        <v>0</v>
      </c>
      <c r="K52" s="50"/>
      <c r="AU52" s="23" t="s">
        <v>90</v>
      </c>
    </row>
    <row r="53" s="7" customFormat="1" ht="24.96" customHeight="1">
      <c r="B53" s="170"/>
      <c r="C53" s="171"/>
      <c r="D53" s="172" t="s">
        <v>91</v>
      </c>
      <c r="E53" s="173"/>
      <c r="F53" s="173"/>
      <c r="G53" s="173"/>
      <c r="H53" s="173"/>
      <c r="I53" s="174"/>
      <c r="J53" s="175">
        <f>J77</f>
        <v>0</v>
      </c>
      <c r="K53" s="176"/>
    </row>
    <row r="54" s="8" customFormat="1" ht="19.92" customHeight="1">
      <c r="B54" s="177"/>
      <c r="C54" s="178"/>
      <c r="D54" s="179" t="s">
        <v>92</v>
      </c>
      <c r="E54" s="180"/>
      <c r="F54" s="180"/>
      <c r="G54" s="180"/>
      <c r="H54" s="180"/>
      <c r="I54" s="181"/>
      <c r="J54" s="182">
        <f>J78</f>
        <v>0</v>
      </c>
      <c r="K54" s="183"/>
    </row>
    <row r="55" s="8" customFormat="1" ht="19.92" customHeight="1">
      <c r="B55" s="177"/>
      <c r="C55" s="178"/>
      <c r="D55" s="179" t="s">
        <v>93</v>
      </c>
      <c r="E55" s="180"/>
      <c r="F55" s="180"/>
      <c r="G55" s="180"/>
      <c r="H55" s="180"/>
      <c r="I55" s="181"/>
      <c r="J55" s="182">
        <f>J156</f>
        <v>0</v>
      </c>
      <c r="K55" s="183"/>
    </row>
    <row r="56" s="8" customFormat="1" ht="19.92" customHeight="1">
      <c r="B56" s="177"/>
      <c r="C56" s="178"/>
      <c r="D56" s="179" t="s">
        <v>94</v>
      </c>
      <c r="E56" s="180"/>
      <c r="F56" s="180"/>
      <c r="G56" s="180"/>
      <c r="H56" s="180"/>
      <c r="I56" s="181"/>
      <c r="J56" s="182">
        <f>J263</f>
        <v>0</v>
      </c>
      <c r="K56" s="183"/>
    </row>
    <row r="57" s="8" customFormat="1" ht="19.92" customHeight="1">
      <c r="B57" s="177"/>
      <c r="C57" s="178"/>
      <c r="D57" s="179" t="s">
        <v>95</v>
      </c>
      <c r="E57" s="180"/>
      <c r="F57" s="180"/>
      <c r="G57" s="180"/>
      <c r="H57" s="180"/>
      <c r="I57" s="181"/>
      <c r="J57" s="182">
        <f>J376</f>
        <v>0</v>
      </c>
      <c r="K57" s="183"/>
    </row>
    <row r="58" s="8" customFormat="1" ht="19.92" customHeight="1">
      <c r="B58" s="177"/>
      <c r="C58" s="178"/>
      <c r="D58" s="179" t="s">
        <v>96</v>
      </c>
      <c r="E58" s="180"/>
      <c r="F58" s="180"/>
      <c r="G58" s="180"/>
      <c r="H58" s="180"/>
      <c r="I58" s="181"/>
      <c r="J58" s="182">
        <f>J396</f>
        <v>0</v>
      </c>
      <c r="K58" s="183"/>
    </row>
    <row r="59" s="1" customFormat="1" ht="21.84" customHeight="1">
      <c r="B59" s="45"/>
      <c r="C59" s="46"/>
      <c r="D59" s="46"/>
      <c r="E59" s="46"/>
      <c r="F59" s="46"/>
      <c r="G59" s="46"/>
      <c r="H59" s="46"/>
      <c r="I59" s="137"/>
      <c r="J59" s="46"/>
      <c r="K59" s="50"/>
    </row>
    <row r="60" s="1" customFormat="1" ht="6.96" customHeight="1">
      <c r="B60" s="66"/>
      <c r="C60" s="67"/>
      <c r="D60" s="67"/>
      <c r="E60" s="67"/>
      <c r="F60" s="67"/>
      <c r="G60" s="67"/>
      <c r="H60" s="67"/>
      <c r="I60" s="159"/>
      <c r="J60" s="67"/>
      <c r="K60" s="68"/>
    </row>
    <row r="64" s="1" customFormat="1" ht="6.96" customHeight="1">
      <c r="B64" s="69"/>
      <c r="C64" s="70"/>
      <c r="D64" s="70"/>
      <c r="E64" s="70"/>
      <c r="F64" s="70"/>
      <c r="G64" s="70"/>
      <c r="H64" s="70"/>
      <c r="I64" s="162"/>
      <c r="J64" s="70"/>
      <c r="K64" s="70"/>
      <c r="L64" s="71"/>
    </row>
    <row r="65" s="1" customFormat="1" ht="36.96" customHeight="1">
      <c r="B65" s="45"/>
      <c r="C65" s="72" t="s">
        <v>97</v>
      </c>
      <c r="D65" s="73"/>
      <c r="E65" s="73"/>
      <c r="F65" s="73"/>
      <c r="G65" s="73"/>
      <c r="H65" s="73"/>
      <c r="I65" s="184"/>
      <c r="J65" s="73"/>
      <c r="K65" s="73"/>
      <c r="L65" s="71"/>
    </row>
    <row r="66" s="1" customFormat="1" ht="6.96" customHeight="1">
      <c r="B66" s="45"/>
      <c r="C66" s="73"/>
      <c r="D66" s="73"/>
      <c r="E66" s="73"/>
      <c r="F66" s="73"/>
      <c r="G66" s="73"/>
      <c r="H66" s="73"/>
      <c r="I66" s="184"/>
      <c r="J66" s="73"/>
      <c r="K66" s="73"/>
      <c r="L66" s="71"/>
    </row>
    <row r="67" s="1" customFormat="1" ht="14.4" customHeight="1">
      <c r="B67" s="45"/>
      <c r="C67" s="75" t="s">
        <v>18</v>
      </c>
      <c r="D67" s="73"/>
      <c r="E67" s="73"/>
      <c r="F67" s="73"/>
      <c r="G67" s="73"/>
      <c r="H67" s="73"/>
      <c r="I67" s="184"/>
      <c r="J67" s="73"/>
      <c r="K67" s="73"/>
      <c r="L67" s="71"/>
    </row>
    <row r="68" s="1" customFormat="1" ht="17.25" customHeight="1">
      <c r="B68" s="45"/>
      <c r="C68" s="73"/>
      <c r="D68" s="73"/>
      <c r="E68" s="81" t="str">
        <f>E7</f>
        <v>Úprava povrchů a technologií 2 porodních a sekčního sálu včetně zázemí (povrchy, rozvody, vzduchotechnika, klimatizace)</v>
      </c>
      <c r="F68" s="73"/>
      <c r="G68" s="73"/>
      <c r="H68" s="73"/>
      <c r="I68" s="184"/>
      <c r="J68" s="73"/>
      <c r="K68" s="73"/>
      <c r="L68" s="71"/>
    </row>
    <row r="69" s="1" customFormat="1" ht="6.96" customHeight="1">
      <c r="B69" s="45"/>
      <c r="C69" s="73"/>
      <c r="D69" s="73"/>
      <c r="E69" s="73"/>
      <c r="F69" s="73"/>
      <c r="G69" s="73"/>
      <c r="H69" s="73"/>
      <c r="I69" s="184"/>
      <c r="J69" s="73"/>
      <c r="K69" s="73"/>
      <c r="L69" s="71"/>
    </row>
    <row r="70" s="1" customFormat="1" ht="18" customHeight="1">
      <c r="B70" s="45"/>
      <c r="C70" s="75" t="s">
        <v>23</v>
      </c>
      <c r="D70" s="73"/>
      <c r="E70" s="73"/>
      <c r="F70" s="185" t="str">
        <f>F10</f>
        <v>Rychnnov nad Kněžnou</v>
      </c>
      <c r="G70" s="73"/>
      <c r="H70" s="73"/>
      <c r="I70" s="186" t="s">
        <v>25</v>
      </c>
      <c r="J70" s="84" t="str">
        <f>IF(J10="","",J10)</f>
        <v>31. 1. 2020</v>
      </c>
      <c r="K70" s="73"/>
      <c r="L70" s="71"/>
    </row>
    <row r="71" s="1" customFormat="1" ht="6.96" customHeight="1">
      <c r="B71" s="45"/>
      <c r="C71" s="73"/>
      <c r="D71" s="73"/>
      <c r="E71" s="73"/>
      <c r="F71" s="73"/>
      <c r="G71" s="73"/>
      <c r="H71" s="73"/>
      <c r="I71" s="184"/>
      <c r="J71" s="73"/>
      <c r="K71" s="73"/>
      <c r="L71" s="71"/>
    </row>
    <row r="72" s="1" customFormat="1">
      <c r="B72" s="45"/>
      <c r="C72" s="75" t="s">
        <v>27</v>
      </c>
      <c r="D72" s="73"/>
      <c r="E72" s="73"/>
      <c r="F72" s="185" t="str">
        <f>E13</f>
        <v xml:space="preserve"> </v>
      </c>
      <c r="G72" s="73"/>
      <c r="H72" s="73"/>
      <c r="I72" s="186" t="s">
        <v>33</v>
      </c>
      <c r="J72" s="185" t="str">
        <f>E19</f>
        <v>Bc. Martin Lánský, DiS.</v>
      </c>
      <c r="K72" s="73"/>
      <c r="L72" s="71"/>
    </row>
    <row r="73" s="1" customFormat="1" ht="14.4" customHeight="1">
      <c r="B73" s="45"/>
      <c r="C73" s="75" t="s">
        <v>31</v>
      </c>
      <c r="D73" s="73"/>
      <c r="E73" s="73"/>
      <c r="F73" s="185" t="str">
        <f>IF(E16="","",E16)</f>
        <v/>
      </c>
      <c r="G73" s="73"/>
      <c r="H73" s="73"/>
      <c r="I73" s="184"/>
      <c r="J73" s="73"/>
      <c r="K73" s="73"/>
      <c r="L73" s="71"/>
    </row>
    <row r="74" s="1" customFormat="1" ht="10.32" customHeight="1">
      <c r="B74" s="45"/>
      <c r="C74" s="73"/>
      <c r="D74" s="73"/>
      <c r="E74" s="73"/>
      <c r="F74" s="73"/>
      <c r="G74" s="73"/>
      <c r="H74" s="73"/>
      <c r="I74" s="184"/>
      <c r="J74" s="73"/>
      <c r="K74" s="73"/>
      <c r="L74" s="71"/>
    </row>
    <row r="75" s="9" customFormat="1" ht="29.28" customHeight="1">
      <c r="B75" s="187"/>
      <c r="C75" s="188" t="s">
        <v>98</v>
      </c>
      <c r="D75" s="189" t="s">
        <v>57</v>
      </c>
      <c r="E75" s="189" t="s">
        <v>53</v>
      </c>
      <c r="F75" s="189" t="s">
        <v>99</v>
      </c>
      <c r="G75" s="189" t="s">
        <v>100</v>
      </c>
      <c r="H75" s="189" t="s">
        <v>101</v>
      </c>
      <c r="I75" s="190" t="s">
        <v>102</v>
      </c>
      <c r="J75" s="189" t="s">
        <v>88</v>
      </c>
      <c r="K75" s="191" t="s">
        <v>103</v>
      </c>
      <c r="L75" s="192"/>
      <c r="M75" s="101" t="s">
        <v>104</v>
      </c>
      <c r="N75" s="102" t="s">
        <v>42</v>
      </c>
      <c r="O75" s="102" t="s">
        <v>105</v>
      </c>
      <c r="P75" s="102" t="s">
        <v>106</v>
      </c>
      <c r="Q75" s="102" t="s">
        <v>107</v>
      </c>
      <c r="R75" s="102" t="s">
        <v>108</v>
      </c>
      <c r="S75" s="102" t="s">
        <v>109</v>
      </c>
      <c r="T75" s="103" t="s">
        <v>110</v>
      </c>
    </row>
    <row r="76" s="1" customFormat="1" ht="29.28" customHeight="1">
      <c r="B76" s="45"/>
      <c r="C76" s="107" t="s">
        <v>89</v>
      </c>
      <c r="D76" s="73"/>
      <c r="E76" s="73"/>
      <c r="F76" s="73"/>
      <c r="G76" s="73"/>
      <c r="H76" s="73"/>
      <c r="I76" s="184"/>
      <c r="J76" s="193">
        <f>BK76</f>
        <v>0</v>
      </c>
      <c r="K76" s="73"/>
      <c r="L76" s="71"/>
      <c r="M76" s="104"/>
      <c r="N76" s="105"/>
      <c r="O76" s="105"/>
      <c r="P76" s="194">
        <f>P77</f>
        <v>0</v>
      </c>
      <c r="Q76" s="105"/>
      <c r="R76" s="194">
        <f>R77</f>
        <v>0.49951778000000008</v>
      </c>
      <c r="S76" s="105"/>
      <c r="T76" s="195">
        <f>T77</f>
        <v>0.315473</v>
      </c>
      <c r="AT76" s="23" t="s">
        <v>71</v>
      </c>
      <c r="AU76" s="23" t="s">
        <v>90</v>
      </c>
      <c r="BK76" s="196">
        <f>BK77</f>
        <v>0</v>
      </c>
    </row>
    <row r="77" s="10" customFormat="1" ht="37.44" customHeight="1">
      <c r="B77" s="197"/>
      <c r="C77" s="198"/>
      <c r="D77" s="199" t="s">
        <v>71</v>
      </c>
      <c r="E77" s="200" t="s">
        <v>111</v>
      </c>
      <c r="F77" s="200" t="s">
        <v>112</v>
      </c>
      <c r="G77" s="198"/>
      <c r="H77" s="198"/>
      <c r="I77" s="201"/>
      <c r="J77" s="202">
        <f>BK77</f>
        <v>0</v>
      </c>
      <c r="K77" s="198"/>
      <c r="L77" s="203"/>
      <c r="M77" s="204"/>
      <c r="N77" s="205"/>
      <c r="O77" s="205"/>
      <c r="P77" s="206">
        <f>P78+P156+P263+P376+P396</f>
        <v>0</v>
      </c>
      <c r="Q77" s="205"/>
      <c r="R77" s="206">
        <f>R78+R156+R263+R376+R396</f>
        <v>0.49951778000000008</v>
      </c>
      <c r="S77" s="205"/>
      <c r="T77" s="207">
        <f>T78+T156+T263+T376+T396</f>
        <v>0.315473</v>
      </c>
      <c r="AR77" s="208" t="s">
        <v>84</v>
      </c>
      <c r="AT77" s="209" t="s">
        <v>71</v>
      </c>
      <c r="AU77" s="209" t="s">
        <v>72</v>
      </c>
      <c r="AY77" s="208" t="s">
        <v>113</v>
      </c>
      <c r="BK77" s="210">
        <f>BK78+BK156+BK263+BK376+BK396</f>
        <v>0</v>
      </c>
    </row>
    <row r="78" s="10" customFormat="1" ht="19.92" customHeight="1">
      <c r="B78" s="197"/>
      <c r="C78" s="198"/>
      <c r="D78" s="199" t="s">
        <v>71</v>
      </c>
      <c r="E78" s="211" t="s">
        <v>114</v>
      </c>
      <c r="F78" s="211" t="s">
        <v>115</v>
      </c>
      <c r="G78" s="198"/>
      <c r="H78" s="198"/>
      <c r="I78" s="201"/>
      <c r="J78" s="212">
        <f>BK78</f>
        <v>0</v>
      </c>
      <c r="K78" s="198"/>
      <c r="L78" s="203"/>
      <c r="M78" s="204"/>
      <c r="N78" s="205"/>
      <c r="O78" s="205"/>
      <c r="P78" s="206">
        <f>SUM(P79:P155)</f>
        <v>0</v>
      </c>
      <c r="Q78" s="205"/>
      <c r="R78" s="206">
        <f>SUM(R79:R155)</f>
        <v>0.045077329999999999</v>
      </c>
      <c r="S78" s="205"/>
      <c r="T78" s="207">
        <f>SUM(T79:T155)</f>
        <v>0.092439999999999994</v>
      </c>
      <c r="AR78" s="208" t="s">
        <v>84</v>
      </c>
      <c r="AT78" s="209" t="s">
        <v>71</v>
      </c>
      <c r="AU78" s="209" t="s">
        <v>77</v>
      </c>
      <c r="AY78" s="208" t="s">
        <v>113</v>
      </c>
      <c r="BK78" s="210">
        <f>SUM(BK79:BK155)</f>
        <v>0</v>
      </c>
    </row>
    <row r="79" s="1" customFormat="1" ht="16.5" customHeight="1">
      <c r="B79" s="45"/>
      <c r="C79" s="213" t="s">
        <v>77</v>
      </c>
      <c r="D79" s="213" t="s">
        <v>116</v>
      </c>
      <c r="E79" s="214" t="s">
        <v>117</v>
      </c>
      <c r="F79" s="215" t="s">
        <v>118</v>
      </c>
      <c r="G79" s="216" t="s">
        <v>119</v>
      </c>
      <c r="H79" s="217">
        <v>2</v>
      </c>
      <c r="I79" s="218"/>
      <c r="J79" s="219">
        <f>ROUND(I79*H79,2)</f>
        <v>0</v>
      </c>
      <c r="K79" s="215" t="s">
        <v>120</v>
      </c>
      <c r="L79" s="71"/>
      <c r="M79" s="220" t="s">
        <v>21</v>
      </c>
      <c r="N79" s="221" t="s">
        <v>43</v>
      </c>
      <c r="O79" s="46"/>
      <c r="P79" s="222">
        <f>O79*H79</f>
        <v>0</v>
      </c>
      <c r="Q79" s="222">
        <v>0.0018400000000000001</v>
      </c>
      <c r="R79" s="222">
        <f>Q79*H79</f>
        <v>0.0036800000000000001</v>
      </c>
      <c r="S79" s="222">
        <v>0</v>
      </c>
      <c r="T79" s="223">
        <f>S79*H79</f>
        <v>0</v>
      </c>
      <c r="AR79" s="23" t="s">
        <v>121</v>
      </c>
      <c r="AT79" s="23" t="s">
        <v>116</v>
      </c>
      <c r="AU79" s="23" t="s">
        <v>84</v>
      </c>
      <c r="AY79" s="23" t="s">
        <v>113</v>
      </c>
      <c r="BE79" s="224">
        <f>IF(N79="základní",J79,0)</f>
        <v>0</v>
      </c>
      <c r="BF79" s="224">
        <f>IF(N79="snížená",J79,0)</f>
        <v>0</v>
      </c>
      <c r="BG79" s="224">
        <f>IF(N79="zákl. přenesená",J79,0)</f>
        <v>0</v>
      </c>
      <c r="BH79" s="224">
        <f>IF(N79="sníž. přenesená",J79,0)</f>
        <v>0</v>
      </c>
      <c r="BI79" s="224">
        <f>IF(N79="nulová",J79,0)</f>
        <v>0</v>
      </c>
      <c r="BJ79" s="23" t="s">
        <v>77</v>
      </c>
      <c r="BK79" s="224">
        <f>ROUND(I79*H79,2)</f>
        <v>0</v>
      </c>
      <c r="BL79" s="23" t="s">
        <v>121</v>
      </c>
      <c r="BM79" s="23" t="s">
        <v>122</v>
      </c>
    </row>
    <row r="80" s="11" customFormat="1">
      <c r="B80" s="225"/>
      <c r="C80" s="226"/>
      <c r="D80" s="227" t="s">
        <v>123</v>
      </c>
      <c r="E80" s="228" t="s">
        <v>21</v>
      </c>
      <c r="F80" s="229" t="s">
        <v>124</v>
      </c>
      <c r="G80" s="226"/>
      <c r="H80" s="230">
        <v>2</v>
      </c>
      <c r="I80" s="231"/>
      <c r="J80" s="226"/>
      <c r="K80" s="226"/>
      <c r="L80" s="232"/>
      <c r="M80" s="233"/>
      <c r="N80" s="234"/>
      <c r="O80" s="234"/>
      <c r="P80" s="234"/>
      <c r="Q80" s="234"/>
      <c r="R80" s="234"/>
      <c r="S80" s="234"/>
      <c r="T80" s="235"/>
      <c r="AT80" s="236" t="s">
        <v>123</v>
      </c>
      <c r="AU80" s="236" t="s">
        <v>84</v>
      </c>
      <c r="AV80" s="11" t="s">
        <v>84</v>
      </c>
      <c r="AW80" s="11" t="s">
        <v>35</v>
      </c>
      <c r="AX80" s="11" t="s">
        <v>72</v>
      </c>
      <c r="AY80" s="236" t="s">
        <v>113</v>
      </c>
    </row>
    <row r="81" s="12" customFormat="1">
      <c r="B81" s="237"/>
      <c r="C81" s="238"/>
      <c r="D81" s="227" t="s">
        <v>123</v>
      </c>
      <c r="E81" s="239" t="s">
        <v>21</v>
      </c>
      <c r="F81" s="240" t="s">
        <v>125</v>
      </c>
      <c r="G81" s="238"/>
      <c r="H81" s="241">
        <v>2</v>
      </c>
      <c r="I81" s="242"/>
      <c r="J81" s="238"/>
      <c r="K81" s="238"/>
      <c r="L81" s="243"/>
      <c r="M81" s="244"/>
      <c r="N81" s="245"/>
      <c r="O81" s="245"/>
      <c r="P81" s="245"/>
      <c r="Q81" s="245"/>
      <c r="R81" s="245"/>
      <c r="S81" s="245"/>
      <c r="T81" s="246"/>
      <c r="AT81" s="247" t="s">
        <v>123</v>
      </c>
      <c r="AU81" s="247" t="s">
        <v>84</v>
      </c>
      <c r="AV81" s="12" t="s">
        <v>126</v>
      </c>
      <c r="AW81" s="12" t="s">
        <v>35</v>
      </c>
      <c r="AX81" s="12" t="s">
        <v>77</v>
      </c>
      <c r="AY81" s="247" t="s">
        <v>113</v>
      </c>
    </row>
    <row r="82" s="1" customFormat="1" ht="25.5" customHeight="1">
      <c r="B82" s="45"/>
      <c r="C82" s="213" t="s">
        <v>84</v>
      </c>
      <c r="D82" s="213" t="s">
        <v>116</v>
      </c>
      <c r="E82" s="214" t="s">
        <v>127</v>
      </c>
      <c r="F82" s="215" t="s">
        <v>128</v>
      </c>
      <c r="G82" s="216" t="s">
        <v>129</v>
      </c>
      <c r="H82" s="217">
        <v>14</v>
      </c>
      <c r="I82" s="218"/>
      <c r="J82" s="219">
        <f>ROUND(I82*H82,2)</f>
        <v>0</v>
      </c>
      <c r="K82" s="215" t="s">
        <v>120</v>
      </c>
      <c r="L82" s="71"/>
      <c r="M82" s="220" t="s">
        <v>21</v>
      </c>
      <c r="N82" s="221" t="s">
        <v>43</v>
      </c>
      <c r="O82" s="46"/>
      <c r="P82" s="222">
        <f>O82*H82</f>
        <v>0</v>
      </c>
      <c r="Q82" s="222">
        <v>0</v>
      </c>
      <c r="R82" s="222">
        <f>Q82*H82</f>
        <v>0</v>
      </c>
      <c r="S82" s="222">
        <v>0.0020999999999999999</v>
      </c>
      <c r="T82" s="223">
        <f>S82*H82</f>
        <v>0.029399999999999999</v>
      </c>
      <c r="AR82" s="23" t="s">
        <v>121</v>
      </c>
      <c r="AT82" s="23" t="s">
        <v>116</v>
      </c>
      <c r="AU82" s="23" t="s">
        <v>84</v>
      </c>
      <c r="AY82" s="23" t="s">
        <v>113</v>
      </c>
      <c r="BE82" s="224">
        <f>IF(N82="základní",J82,0)</f>
        <v>0</v>
      </c>
      <c r="BF82" s="224">
        <f>IF(N82="snížená",J82,0)</f>
        <v>0</v>
      </c>
      <c r="BG82" s="224">
        <f>IF(N82="zákl. přenesená",J82,0)</f>
        <v>0</v>
      </c>
      <c r="BH82" s="224">
        <f>IF(N82="sníž. přenesená",J82,0)</f>
        <v>0</v>
      </c>
      <c r="BI82" s="224">
        <f>IF(N82="nulová",J82,0)</f>
        <v>0</v>
      </c>
      <c r="BJ82" s="23" t="s">
        <v>77</v>
      </c>
      <c r="BK82" s="224">
        <f>ROUND(I82*H82,2)</f>
        <v>0</v>
      </c>
      <c r="BL82" s="23" t="s">
        <v>121</v>
      </c>
      <c r="BM82" s="23" t="s">
        <v>130</v>
      </c>
    </row>
    <row r="83" s="1" customFormat="1">
      <c r="B83" s="45"/>
      <c r="C83" s="73"/>
      <c r="D83" s="227" t="s">
        <v>131</v>
      </c>
      <c r="E83" s="73"/>
      <c r="F83" s="248" t="s">
        <v>132</v>
      </c>
      <c r="G83" s="73"/>
      <c r="H83" s="73"/>
      <c r="I83" s="184"/>
      <c r="J83" s="73"/>
      <c r="K83" s="73"/>
      <c r="L83" s="71"/>
      <c r="M83" s="249"/>
      <c r="N83" s="46"/>
      <c r="O83" s="46"/>
      <c r="P83" s="46"/>
      <c r="Q83" s="46"/>
      <c r="R83" s="46"/>
      <c r="S83" s="46"/>
      <c r="T83" s="94"/>
      <c r="AT83" s="23" t="s">
        <v>131</v>
      </c>
      <c r="AU83" s="23" t="s">
        <v>84</v>
      </c>
    </row>
    <row r="84" s="11" customFormat="1">
      <c r="B84" s="225"/>
      <c r="C84" s="226"/>
      <c r="D84" s="227" t="s">
        <v>123</v>
      </c>
      <c r="E84" s="228" t="s">
        <v>21</v>
      </c>
      <c r="F84" s="229" t="s">
        <v>133</v>
      </c>
      <c r="G84" s="226"/>
      <c r="H84" s="230">
        <v>14</v>
      </c>
      <c r="I84" s="231"/>
      <c r="J84" s="226"/>
      <c r="K84" s="226"/>
      <c r="L84" s="232"/>
      <c r="M84" s="233"/>
      <c r="N84" s="234"/>
      <c r="O84" s="234"/>
      <c r="P84" s="234"/>
      <c r="Q84" s="234"/>
      <c r="R84" s="234"/>
      <c r="S84" s="234"/>
      <c r="T84" s="235"/>
      <c r="AT84" s="236" t="s">
        <v>123</v>
      </c>
      <c r="AU84" s="236" t="s">
        <v>84</v>
      </c>
      <c r="AV84" s="11" t="s">
        <v>84</v>
      </c>
      <c r="AW84" s="11" t="s">
        <v>35</v>
      </c>
      <c r="AX84" s="11" t="s">
        <v>72</v>
      </c>
      <c r="AY84" s="236" t="s">
        <v>113</v>
      </c>
    </row>
    <row r="85" s="12" customFormat="1">
      <c r="B85" s="237"/>
      <c r="C85" s="238"/>
      <c r="D85" s="227" t="s">
        <v>123</v>
      </c>
      <c r="E85" s="239" t="s">
        <v>21</v>
      </c>
      <c r="F85" s="240" t="s">
        <v>125</v>
      </c>
      <c r="G85" s="238"/>
      <c r="H85" s="241">
        <v>14</v>
      </c>
      <c r="I85" s="242"/>
      <c r="J85" s="238"/>
      <c r="K85" s="238"/>
      <c r="L85" s="243"/>
      <c r="M85" s="244"/>
      <c r="N85" s="245"/>
      <c r="O85" s="245"/>
      <c r="P85" s="245"/>
      <c r="Q85" s="245"/>
      <c r="R85" s="245"/>
      <c r="S85" s="245"/>
      <c r="T85" s="246"/>
      <c r="AT85" s="247" t="s">
        <v>123</v>
      </c>
      <c r="AU85" s="247" t="s">
        <v>84</v>
      </c>
      <c r="AV85" s="12" t="s">
        <v>126</v>
      </c>
      <c r="AW85" s="12" t="s">
        <v>35</v>
      </c>
      <c r="AX85" s="12" t="s">
        <v>77</v>
      </c>
      <c r="AY85" s="247" t="s">
        <v>113</v>
      </c>
    </row>
    <row r="86" s="1" customFormat="1" ht="25.5" customHeight="1">
      <c r="B86" s="45"/>
      <c r="C86" s="213" t="s">
        <v>134</v>
      </c>
      <c r="D86" s="213" t="s">
        <v>116</v>
      </c>
      <c r="E86" s="214" t="s">
        <v>135</v>
      </c>
      <c r="F86" s="215" t="s">
        <v>136</v>
      </c>
      <c r="G86" s="216" t="s">
        <v>129</v>
      </c>
      <c r="H86" s="217">
        <v>4</v>
      </c>
      <c r="I86" s="218"/>
      <c r="J86" s="219">
        <f>ROUND(I86*H86,2)</f>
        <v>0</v>
      </c>
      <c r="K86" s="215" t="s">
        <v>120</v>
      </c>
      <c r="L86" s="71"/>
      <c r="M86" s="220" t="s">
        <v>21</v>
      </c>
      <c r="N86" s="221" t="s">
        <v>43</v>
      </c>
      <c r="O86" s="46"/>
      <c r="P86" s="222">
        <f>O86*H86</f>
        <v>0</v>
      </c>
      <c r="Q86" s="222">
        <v>0</v>
      </c>
      <c r="R86" s="222">
        <f>Q86*H86</f>
        <v>0</v>
      </c>
      <c r="S86" s="222">
        <v>0.00198</v>
      </c>
      <c r="T86" s="223">
        <f>S86*H86</f>
        <v>0.00792</v>
      </c>
      <c r="AR86" s="23" t="s">
        <v>121</v>
      </c>
      <c r="AT86" s="23" t="s">
        <v>116</v>
      </c>
      <c r="AU86" s="23" t="s">
        <v>84</v>
      </c>
      <c r="AY86" s="23" t="s">
        <v>113</v>
      </c>
      <c r="BE86" s="224">
        <f>IF(N86="základní",J86,0)</f>
        <v>0</v>
      </c>
      <c r="BF86" s="224">
        <f>IF(N86="snížená",J86,0)</f>
        <v>0</v>
      </c>
      <c r="BG86" s="224">
        <f>IF(N86="zákl. přenesená",J86,0)</f>
        <v>0</v>
      </c>
      <c r="BH86" s="224">
        <f>IF(N86="sníž. přenesená",J86,0)</f>
        <v>0</v>
      </c>
      <c r="BI86" s="224">
        <f>IF(N86="nulová",J86,0)</f>
        <v>0</v>
      </c>
      <c r="BJ86" s="23" t="s">
        <v>77</v>
      </c>
      <c r="BK86" s="224">
        <f>ROUND(I86*H86,2)</f>
        <v>0</v>
      </c>
      <c r="BL86" s="23" t="s">
        <v>121</v>
      </c>
      <c r="BM86" s="23" t="s">
        <v>137</v>
      </c>
    </row>
    <row r="87" s="1" customFormat="1">
      <c r="B87" s="45"/>
      <c r="C87" s="73"/>
      <c r="D87" s="227" t="s">
        <v>131</v>
      </c>
      <c r="E87" s="73"/>
      <c r="F87" s="248" t="s">
        <v>132</v>
      </c>
      <c r="G87" s="73"/>
      <c r="H87" s="73"/>
      <c r="I87" s="184"/>
      <c r="J87" s="73"/>
      <c r="K87" s="73"/>
      <c r="L87" s="71"/>
      <c r="M87" s="249"/>
      <c r="N87" s="46"/>
      <c r="O87" s="46"/>
      <c r="P87" s="46"/>
      <c r="Q87" s="46"/>
      <c r="R87" s="46"/>
      <c r="S87" s="46"/>
      <c r="T87" s="94"/>
      <c r="AT87" s="23" t="s">
        <v>131</v>
      </c>
      <c r="AU87" s="23" t="s">
        <v>84</v>
      </c>
    </row>
    <row r="88" s="11" customFormat="1">
      <c r="B88" s="225"/>
      <c r="C88" s="226"/>
      <c r="D88" s="227" t="s">
        <v>123</v>
      </c>
      <c r="E88" s="228" t="s">
        <v>21</v>
      </c>
      <c r="F88" s="229" t="s">
        <v>138</v>
      </c>
      <c r="G88" s="226"/>
      <c r="H88" s="230">
        <v>4</v>
      </c>
      <c r="I88" s="231"/>
      <c r="J88" s="226"/>
      <c r="K88" s="226"/>
      <c r="L88" s="232"/>
      <c r="M88" s="233"/>
      <c r="N88" s="234"/>
      <c r="O88" s="234"/>
      <c r="P88" s="234"/>
      <c r="Q88" s="234"/>
      <c r="R88" s="234"/>
      <c r="S88" s="234"/>
      <c r="T88" s="235"/>
      <c r="AT88" s="236" t="s">
        <v>123</v>
      </c>
      <c r="AU88" s="236" t="s">
        <v>84</v>
      </c>
      <c r="AV88" s="11" t="s">
        <v>84</v>
      </c>
      <c r="AW88" s="11" t="s">
        <v>35</v>
      </c>
      <c r="AX88" s="11" t="s">
        <v>72</v>
      </c>
      <c r="AY88" s="236" t="s">
        <v>113</v>
      </c>
    </row>
    <row r="89" s="12" customFormat="1">
      <c r="B89" s="237"/>
      <c r="C89" s="238"/>
      <c r="D89" s="227" t="s">
        <v>123</v>
      </c>
      <c r="E89" s="239" t="s">
        <v>21</v>
      </c>
      <c r="F89" s="240" t="s">
        <v>125</v>
      </c>
      <c r="G89" s="238"/>
      <c r="H89" s="241">
        <v>4</v>
      </c>
      <c r="I89" s="242"/>
      <c r="J89" s="238"/>
      <c r="K89" s="238"/>
      <c r="L89" s="243"/>
      <c r="M89" s="244"/>
      <c r="N89" s="245"/>
      <c r="O89" s="245"/>
      <c r="P89" s="245"/>
      <c r="Q89" s="245"/>
      <c r="R89" s="245"/>
      <c r="S89" s="245"/>
      <c r="T89" s="246"/>
      <c r="AT89" s="247" t="s">
        <v>123</v>
      </c>
      <c r="AU89" s="247" t="s">
        <v>84</v>
      </c>
      <c r="AV89" s="12" t="s">
        <v>126</v>
      </c>
      <c r="AW89" s="12" t="s">
        <v>35</v>
      </c>
      <c r="AX89" s="12" t="s">
        <v>77</v>
      </c>
      <c r="AY89" s="247" t="s">
        <v>113</v>
      </c>
    </row>
    <row r="90" s="1" customFormat="1" ht="16.5" customHeight="1">
      <c r="B90" s="45"/>
      <c r="C90" s="213" t="s">
        <v>126</v>
      </c>
      <c r="D90" s="213" t="s">
        <v>116</v>
      </c>
      <c r="E90" s="214" t="s">
        <v>139</v>
      </c>
      <c r="F90" s="215" t="s">
        <v>140</v>
      </c>
      <c r="G90" s="216" t="s">
        <v>119</v>
      </c>
      <c r="H90" s="217">
        <v>2</v>
      </c>
      <c r="I90" s="218"/>
      <c r="J90" s="219">
        <f>ROUND(I90*H90,2)</f>
        <v>0</v>
      </c>
      <c r="K90" s="215" t="s">
        <v>120</v>
      </c>
      <c r="L90" s="71"/>
      <c r="M90" s="220" t="s">
        <v>21</v>
      </c>
      <c r="N90" s="221" t="s">
        <v>43</v>
      </c>
      <c r="O90" s="46"/>
      <c r="P90" s="222">
        <f>O90*H90</f>
        <v>0</v>
      </c>
      <c r="Q90" s="222">
        <v>0.00052999999999999998</v>
      </c>
      <c r="R90" s="222">
        <f>Q90*H90</f>
        <v>0.00106</v>
      </c>
      <c r="S90" s="222">
        <v>0</v>
      </c>
      <c r="T90" s="223">
        <f>S90*H90</f>
        <v>0</v>
      </c>
      <c r="AR90" s="23" t="s">
        <v>121</v>
      </c>
      <c r="AT90" s="23" t="s">
        <v>116</v>
      </c>
      <c r="AU90" s="23" t="s">
        <v>84</v>
      </c>
      <c r="AY90" s="23" t="s">
        <v>113</v>
      </c>
      <c r="BE90" s="224">
        <f>IF(N90="základní",J90,0)</f>
        <v>0</v>
      </c>
      <c r="BF90" s="224">
        <f>IF(N90="snížená",J90,0)</f>
        <v>0</v>
      </c>
      <c r="BG90" s="224">
        <f>IF(N90="zákl. přenesená",J90,0)</f>
        <v>0</v>
      </c>
      <c r="BH90" s="224">
        <f>IF(N90="sníž. přenesená",J90,0)</f>
        <v>0</v>
      </c>
      <c r="BI90" s="224">
        <f>IF(N90="nulová",J90,0)</f>
        <v>0</v>
      </c>
      <c r="BJ90" s="23" t="s">
        <v>77</v>
      </c>
      <c r="BK90" s="224">
        <f>ROUND(I90*H90,2)</f>
        <v>0</v>
      </c>
      <c r="BL90" s="23" t="s">
        <v>121</v>
      </c>
      <c r="BM90" s="23" t="s">
        <v>141</v>
      </c>
    </row>
    <row r="91" s="11" customFormat="1">
      <c r="B91" s="225"/>
      <c r="C91" s="226"/>
      <c r="D91" s="227" t="s">
        <v>123</v>
      </c>
      <c r="E91" s="228" t="s">
        <v>21</v>
      </c>
      <c r="F91" s="229" t="s">
        <v>142</v>
      </c>
      <c r="G91" s="226"/>
      <c r="H91" s="230">
        <v>2</v>
      </c>
      <c r="I91" s="231"/>
      <c r="J91" s="226"/>
      <c r="K91" s="226"/>
      <c r="L91" s="232"/>
      <c r="M91" s="233"/>
      <c r="N91" s="234"/>
      <c r="O91" s="234"/>
      <c r="P91" s="234"/>
      <c r="Q91" s="234"/>
      <c r="R91" s="234"/>
      <c r="S91" s="234"/>
      <c r="T91" s="235"/>
      <c r="AT91" s="236" t="s">
        <v>123</v>
      </c>
      <c r="AU91" s="236" t="s">
        <v>84</v>
      </c>
      <c r="AV91" s="11" t="s">
        <v>84</v>
      </c>
      <c r="AW91" s="11" t="s">
        <v>35</v>
      </c>
      <c r="AX91" s="11" t="s">
        <v>72</v>
      </c>
      <c r="AY91" s="236" t="s">
        <v>113</v>
      </c>
    </row>
    <row r="92" s="12" customFormat="1">
      <c r="B92" s="237"/>
      <c r="C92" s="238"/>
      <c r="D92" s="227" t="s">
        <v>123</v>
      </c>
      <c r="E92" s="239" t="s">
        <v>21</v>
      </c>
      <c r="F92" s="240" t="s">
        <v>125</v>
      </c>
      <c r="G92" s="238"/>
      <c r="H92" s="241">
        <v>2</v>
      </c>
      <c r="I92" s="242"/>
      <c r="J92" s="238"/>
      <c r="K92" s="238"/>
      <c r="L92" s="243"/>
      <c r="M92" s="244"/>
      <c r="N92" s="245"/>
      <c r="O92" s="245"/>
      <c r="P92" s="245"/>
      <c r="Q92" s="245"/>
      <c r="R92" s="245"/>
      <c r="S92" s="245"/>
      <c r="T92" s="246"/>
      <c r="AT92" s="247" t="s">
        <v>123</v>
      </c>
      <c r="AU92" s="247" t="s">
        <v>84</v>
      </c>
      <c r="AV92" s="12" t="s">
        <v>126</v>
      </c>
      <c r="AW92" s="12" t="s">
        <v>35</v>
      </c>
      <c r="AX92" s="12" t="s">
        <v>77</v>
      </c>
      <c r="AY92" s="247" t="s">
        <v>113</v>
      </c>
    </row>
    <row r="93" s="1" customFormat="1" ht="16.5" customHeight="1">
      <c r="B93" s="45"/>
      <c r="C93" s="213" t="s">
        <v>143</v>
      </c>
      <c r="D93" s="213" t="s">
        <v>116</v>
      </c>
      <c r="E93" s="214" t="s">
        <v>144</v>
      </c>
      <c r="F93" s="215" t="s">
        <v>145</v>
      </c>
      <c r="G93" s="216" t="s">
        <v>119</v>
      </c>
      <c r="H93" s="217">
        <v>4</v>
      </c>
      <c r="I93" s="218"/>
      <c r="J93" s="219">
        <f>ROUND(I93*H93,2)</f>
        <v>0</v>
      </c>
      <c r="K93" s="215" t="s">
        <v>120</v>
      </c>
      <c r="L93" s="71"/>
      <c r="M93" s="220" t="s">
        <v>21</v>
      </c>
      <c r="N93" s="221" t="s">
        <v>43</v>
      </c>
      <c r="O93" s="46"/>
      <c r="P93" s="222">
        <f>O93*H93</f>
        <v>0</v>
      </c>
      <c r="Q93" s="222">
        <v>0.0010100000000000001</v>
      </c>
      <c r="R93" s="222">
        <f>Q93*H93</f>
        <v>0.0040400000000000002</v>
      </c>
      <c r="S93" s="222">
        <v>0</v>
      </c>
      <c r="T93" s="223">
        <f>S93*H93</f>
        <v>0</v>
      </c>
      <c r="AR93" s="23" t="s">
        <v>121</v>
      </c>
      <c r="AT93" s="23" t="s">
        <v>116</v>
      </c>
      <c r="AU93" s="23" t="s">
        <v>84</v>
      </c>
      <c r="AY93" s="23" t="s">
        <v>113</v>
      </c>
      <c r="BE93" s="224">
        <f>IF(N93="základní",J93,0)</f>
        <v>0</v>
      </c>
      <c r="BF93" s="224">
        <f>IF(N93="snížená",J93,0)</f>
        <v>0</v>
      </c>
      <c r="BG93" s="224">
        <f>IF(N93="zákl. přenesená",J93,0)</f>
        <v>0</v>
      </c>
      <c r="BH93" s="224">
        <f>IF(N93="sníž. přenesená",J93,0)</f>
        <v>0</v>
      </c>
      <c r="BI93" s="224">
        <f>IF(N93="nulová",J93,0)</f>
        <v>0</v>
      </c>
      <c r="BJ93" s="23" t="s">
        <v>77</v>
      </c>
      <c r="BK93" s="224">
        <f>ROUND(I93*H93,2)</f>
        <v>0</v>
      </c>
      <c r="BL93" s="23" t="s">
        <v>121</v>
      </c>
      <c r="BM93" s="23" t="s">
        <v>146</v>
      </c>
    </row>
    <row r="94" s="11" customFormat="1">
      <c r="B94" s="225"/>
      <c r="C94" s="226"/>
      <c r="D94" s="227" t="s">
        <v>123</v>
      </c>
      <c r="E94" s="228" t="s">
        <v>21</v>
      </c>
      <c r="F94" s="229" t="s">
        <v>147</v>
      </c>
      <c r="G94" s="226"/>
      <c r="H94" s="230">
        <v>4</v>
      </c>
      <c r="I94" s="231"/>
      <c r="J94" s="226"/>
      <c r="K94" s="226"/>
      <c r="L94" s="232"/>
      <c r="M94" s="233"/>
      <c r="N94" s="234"/>
      <c r="O94" s="234"/>
      <c r="P94" s="234"/>
      <c r="Q94" s="234"/>
      <c r="R94" s="234"/>
      <c r="S94" s="234"/>
      <c r="T94" s="235"/>
      <c r="AT94" s="236" t="s">
        <v>123</v>
      </c>
      <c r="AU94" s="236" t="s">
        <v>84</v>
      </c>
      <c r="AV94" s="11" t="s">
        <v>84</v>
      </c>
      <c r="AW94" s="11" t="s">
        <v>35</v>
      </c>
      <c r="AX94" s="11" t="s">
        <v>72</v>
      </c>
      <c r="AY94" s="236" t="s">
        <v>113</v>
      </c>
    </row>
    <row r="95" s="12" customFormat="1">
      <c r="B95" s="237"/>
      <c r="C95" s="238"/>
      <c r="D95" s="227" t="s">
        <v>123</v>
      </c>
      <c r="E95" s="239" t="s">
        <v>21</v>
      </c>
      <c r="F95" s="240" t="s">
        <v>125</v>
      </c>
      <c r="G95" s="238"/>
      <c r="H95" s="241">
        <v>4</v>
      </c>
      <c r="I95" s="242"/>
      <c r="J95" s="238"/>
      <c r="K95" s="238"/>
      <c r="L95" s="243"/>
      <c r="M95" s="244"/>
      <c r="N95" s="245"/>
      <c r="O95" s="245"/>
      <c r="P95" s="245"/>
      <c r="Q95" s="245"/>
      <c r="R95" s="245"/>
      <c r="S95" s="245"/>
      <c r="T95" s="246"/>
      <c r="AT95" s="247" t="s">
        <v>123</v>
      </c>
      <c r="AU95" s="247" t="s">
        <v>84</v>
      </c>
      <c r="AV95" s="12" t="s">
        <v>126</v>
      </c>
      <c r="AW95" s="12" t="s">
        <v>35</v>
      </c>
      <c r="AX95" s="12" t="s">
        <v>77</v>
      </c>
      <c r="AY95" s="247" t="s">
        <v>113</v>
      </c>
    </row>
    <row r="96" s="1" customFormat="1" ht="16.5" customHeight="1">
      <c r="B96" s="45"/>
      <c r="C96" s="213" t="s">
        <v>148</v>
      </c>
      <c r="D96" s="213" t="s">
        <v>116</v>
      </c>
      <c r="E96" s="214" t="s">
        <v>149</v>
      </c>
      <c r="F96" s="215" t="s">
        <v>150</v>
      </c>
      <c r="G96" s="216" t="s">
        <v>129</v>
      </c>
      <c r="H96" s="217">
        <v>9.7650000000000006</v>
      </c>
      <c r="I96" s="218"/>
      <c r="J96" s="219">
        <f>ROUND(I96*H96,2)</f>
        <v>0</v>
      </c>
      <c r="K96" s="215" t="s">
        <v>120</v>
      </c>
      <c r="L96" s="71"/>
      <c r="M96" s="220" t="s">
        <v>21</v>
      </c>
      <c r="N96" s="221" t="s">
        <v>43</v>
      </c>
      <c r="O96" s="46"/>
      <c r="P96" s="222">
        <f>O96*H96</f>
        <v>0</v>
      </c>
      <c r="Q96" s="222">
        <v>0.00076999999999999996</v>
      </c>
      <c r="R96" s="222">
        <f>Q96*H96</f>
        <v>0.0075190500000000002</v>
      </c>
      <c r="S96" s="222">
        <v>0</v>
      </c>
      <c r="T96" s="223">
        <f>S96*H96</f>
        <v>0</v>
      </c>
      <c r="AR96" s="23" t="s">
        <v>121</v>
      </c>
      <c r="AT96" s="23" t="s">
        <v>116</v>
      </c>
      <c r="AU96" s="23" t="s">
        <v>84</v>
      </c>
      <c r="AY96" s="23" t="s">
        <v>113</v>
      </c>
      <c r="BE96" s="224">
        <f>IF(N96="základní",J96,0)</f>
        <v>0</v>
      </c>
      <c r="BF96" s="224">
        <f>IF(N96="snížená",J96,0)</f>
        <v>0</v>
      </c>
      <c r="BG96" s="224">
        <f>IF(N96="zákl. přenesená",J96,0)</f>
        <v>0</v>
      </c>
      <c r="BH96" s="224">
        <f>IF(N96="sníž. přenesená",J96,0)</f>
        <v>0</v>
      </c>
      <c r="BI96" s="224">
        <f>IF(N96="nulová",J96,0)</f>
        <v>0</v>
      </c>
      <c r="BJ96" s="23" t="s">
        <v>77</v>
      </c>
      <c r="BK96" s="224">
        <f>ROUND(I96*H96,2)</f>
        <v>0</v>
      </c>
      <c r="BL96" s="23" t="s">
        <v>121</v>
      </c>
      <c r="BM96" s="23" t="s">
        <v>151</v>
      </c>
    </row>
    <row r="97" s="1" customFormat="1">
      <c r="B97" s="45"/>
      <c r="C97" s="73"/>
      <c r="D97" s="227" t="s">
        <v>131</v>
      </c>
      <c r="E97" s="73"/>
      <c r="F97" s="248" t="s">
        <v>152</v>
      </c>
      <c r="G97" s="73"/>
      <c r="H97" s="73"/>
      <c r="I97" s="184"/>
      <c r="J97" s="73"/>
      <c r="K97" s="73"/>
      <c r="L97" s="71"/>
      <c r="M97" s="249"/>
      <c r="N97" s="46"/>
      <c r="O97" s="46"/>
      <c r="P97" s="46"/>
      <c r="Q97" s="46"/>
      <c r="R97" s="46"/>
      <c r="S97" s="46"/>
      <c r="T97" s="94"/>
      <c r="AT97" s="23" t="s">
        <v>131</v>
      </c>
      <c r="AU97" s="23" t="s">
        <v>84</v>
      </c>
    </row>
    <row r="98" s="11" customFormat="1">
      <c r="B98" s="225"/>
      <c r="C98" s="226"/>
      <c r="D98" s="227" t="s">
        <v>123</v>
      </c>
      <c r="E98" s="228" t="s">
        <v>21</v>
      </c>
      <c r="F98" s="229" t="s">
        <v>153</v>
      </c>
      <c r="G98" s="226"/>
      <c r="H98" s="230">
        <v>9.7650000000000006</v>
      </c>
      <c r="I98" s="231"/>
      <c r="J98" s="226"/>
      <c r="K98" s="226"/>
      <c r="L98" s="232"/>
      <c r="M98" s="233"/>
      <c r="N98" s="234"/>
      <c r="O98" s="234"/>
      <c r="P98" s="234"/>
      <c r="Q98" s="234"/>
      <c r="R98" s="234"/>
      <c r="S98" s="234"/>
      <c r="T98" s="235"/>
      <c r="AT98" s="236" t="s">
        <v>123</v>
      </c>
      <c r="AU98" s="236" t="s">
        <v>84</v>
      </c>
      <c r="AV98" s="11" t="s">
        <v>84</v>
      </c>
      <c r="AW98" s="11" t="s">
        <v>35</v>
      </c>
      <c r="AX98" s="11" t="s">
        <v>72</v>
      </c>
      <c r="AY98" s="236" t="s">
        <v>113</v>
      </c>
    </row>
    <row r="99" s="12" customFormat="1">
      <c r="B99" s="237"/>
      <c r="C99" s="238"/>
      <c r="D99" s="227" t="s">
        <v>123</v>
      </c>
      <c r="E99" s="239" t="s">
        <v>21</v>
      </c>
      <c r="F99" s="240" t="s">
        <v>125</v>
      </c>
      <c r="G99" s="238"/>
      <c r="H99" s="241">
        <v>9.7650000000000006</v>
      </c>
      <c r="I99" s="242"/>
      <c r="J99" s="238"/>
      <c r="K99" s="238"/>
      <c r="L99" s="243"/>
      <c r="M99" s="244"/>
      <c r="N99" s="245"/>
      <c r="O99" s="245"/>
      <c r="P99" s="245"/>
      <c r="Q99" s="245"/>
      <c r="R99" s="245"/>
      <c r="S99" s="245"/>
      <c r="T99" s="246"/>
      <c r="AT99" s="247" t="s">
        <v>123</v>
      </c>
      <c r="AU99" s="247" t="s">
        <v>84</v>
      </c>
      <c r="AV99" s="12" t="s">
        <v>126</v>
      </c>
      <c r="AW99" s="12" t="s">
        <v>35</v>
      </c>
      <c r="AX99" s="12" t="s">
        <v>77</v>
      </c>
      <c r="AY99" s="247" t="s">
        <v>113</v>
      </c>
    </row>
    <row r="100" s="1" customFormat="1" ht="16.5" customHeight="1">
      <c r="B100" s="45"/>
      <c r="C100" s="213" t="s">
        <v>154</v>
      </c>
      <c r="D100" s="213" t="s">
        <v>116</v>
      </c>
      <c r="E100" s="214" t="s">
        <v>155</v>
      </c>
      <c r="F100" s="215" t="s">
        <v>156</v>
      </c>
      <c r="G100" s="216" t="s">
        <v>129</v>
      </c>
      <c r="H100" s="217">
        <v>3.6440000000000001</v>
      </c>
      <c r="I100" s="218"/>
      <c r="J100" s="219">
        <f>ROUND(I100*H100,2)</f>
        <v>0</v>
      </c>
      <c r="K100" s="215" t="s">
        <v>120</v>
      </c>
      <c r="L100" s="71"/>
      <c r="M100" s="220" t="s">
        <v>21</v>
      </c>
      <c r="N100" s="221" t="s">
        <v>43</v>
      </c>
      <c r="O100" s="46"/>
      <c r="P100" s="222">
        <f>O100*H100</f>
        <v>0</v>
      </c>
      <c r="Q100" s="222">
        <v>0.0017700000000000001</v>
      </c>
      <c r="R100" s="222">
        <f>Q100*H100</f>
        <v>0.0064498800000000007</v>
      </c>
      <c r="S100" s="222">
        <v>0</v>
      </c>
      <c r="T100" s="223">
        <f>S100*H100</f>
        <v>0</v>
      </c>
      <c r="AR100" s="23" t="s">
        <v>121</v>
      </c>
      <c r="AT100" s="23" t="s">
        <v>116</v>
      </c>
      <c r="AU100" s="23" t="s">
        <v>84</v>
      </c>
      <c r="AY100" s="23" t="s">
        <v>113</v>
      </c>
      <c r="BE100" s="224">
        <f>IF(N100="základní",J100,0)</f>
        <v>0</v>
      </c>
      <c r="BF100" s="224">
        <f>IF(N100="snížená",J100,0)</f>
        <v>0</v>
      </c>
      <c r="BG100" s="224">
        <f>IF(N100="zákl. přenesená",J100,0)</f>
        <v>0</v>
      </c>
      <c r="BH100" s="224">
        <f>IF(N100="sníž. přenesená",J100,0)</f>
        <v>0</v>
      </c>
      <c r="BI100" s="224">
        <f>IF(N100="nulová",J100,0)</f>
        <v>0</v>
      </c>
      <c r="BJ100" s="23" t="s">
        <v>77</v>
      </c>
      <c r="BK100" s="224">
        <f>ROUND(I100*H100,2)</f>
        <v>0</v>
      </c>
      <c r="BL100" s="23" t="s">
        <v>121</v>
      </c>
      <c r="BM100" s="23" t="s">
        <v>157</v>
      </c>
    </row>
    <row r="101" s="1" customFormat="1">
      <c r="B101" s="45"/>
      <c r="C101" s="73"/>
      <c r="D101" s="227" t="s">
        <v>131</v>
      </c>
      <c r="E101" s="73"/>
      <c r="F101" s="248" t="s">
        <v>152</v>
      </c>
      <c r="G101" s="73"/>
      <c r="H101" s="73"/>
      <c r="I101" s="184"/>
      <c r="J101" s="73"/>
      <c r="K101" s="73"/>
      <c r="L101" s="71"/>
      <c r="M101" s="249"/>
      <c r="N101" s="46"/>
      <c r="O101" s="46"/>
      <c r="P101" s="46"/>
      <c r="Q101" s="46"/>
      <c r="R101" s="46"/>
      <c r="S101" s="46"/>
      <c r="T101" s="94"/>
      <c r="AT101" s="23" t="s">
        <v>131</v>
      </c>
      <c r="AU101" s="23" t="s">
        <v>84</v>
      </c>
    </row>
    <row r="102" s="11" customFormat="1">
      <c r="B102" s="225"/>
      <c r="C102" s="226"/>
      <c r="D102" s="227" t="s">
        <v>123</v>
      </c>
      <c r="E102" s="228" t="s">
        <v>21</v>
      </c>
      <c r="F102" s="229" t="s">
        <v>158</v>
      </c>
      <c r="G102" s="226"/>
      <c r="H102" s="230">
        <v>3.6440000000000001</v>
      </c>
      <c r="I102" s="231"/>
      <c r="J102" s="226"/>
      <c r="K102" s="226"/>
      <c r="L102" s="232"/>
      <c r="M102" s="233"/>
      <c r="N102" s="234"/>
      <c r="O102" s="234"/>
      <c r="P102" s="234"/>
      <c r="Q102" s="234"/>
      <c r="R102" s="234"/>
      <c r="S102" s="234"/>
      <c r="T102" s="235"/>
      <c r="AT102" s="236" t="s">
        <v>123</v>
      </c>
      <c r="AU102" s="236" t="s">
        <v>84</v>
      </c>
      <c r="AV102" s="11" t="s">
        <v>84</v>
      </c>
      <c r="AW102" s="11" t="s">
        <v>35</v>
      </c>
      <c r="AX102" s="11" t="s">
        <v>72</v>
      </c>
      <c r="AY102" s="236" t="s">
        <v>113</v>
      </c>
    </row>
    <row r="103" s="12" customFormat="1">
      <c r="B103" s="237"/>
      <c r="C103" s="238"/>
      <c r="D103" s="227" t="s">
        <v>123</v>
      </c>
      <c r="E103" s="239" t="s">
        <v>21</v>
      </c>
      <c r="F103" s="240" t="s">
        <v>125</v>
      </c>
      <c r="G103" s="238"/>
      <c r="H103" s="241">
        <v>3.6440000000000001</v>
      </c>
      <c r="I103" s="242"/>
      <c r="J103" s="238"/>
      <c r="K103" s="238"/>
      <c r="L103" s="243"/>
      <c r="M103" s="244"/>
      <c r="N103" s="245"/>
      <c r="O103" s="245"/>
      <c r="P103" s="245"/>
      <c r="Q103" s="245"/>
      <c r="R103" s="245"/>
      <c r="S103" s="245"/>
      <c r="T103" s="246"/>
      <c r="AT103" s="247" t="s">
        <v>123</v>
      </c>
      <c r="AU103" s="247" t="s">
        <v>84</v>
      </c>
      <c r="AV103" s="12" t="s">
        <v>126</v>
      </c>
      <c r="AW103" s="12" t="s">
        <v>35</v>
      </c>
      <c r="AX103" s="12" t="s">
        <v>77</v>
      </c>
      <c r="AY103" s="247" t="s">
        <v>113</v>
      </c>
    </row>
    <row r="104" s="1" customFormat="1" ht="16.5" customHeight="1">
      <c r="B104" s="45"/>
      <c r="C104" s="213" t="s">
        <v>159</v>
      </c>
      <c r="D104" s="213" t="s">
        <v>116</v>
      </c>
      <c r="E104" s="214" t="s">
        <v>160</v>
      </c>
      <c r="F104" s="215" t="s">
        <v>161</v>
      </c>
      <c r="G104" s="216" t="s">
        <v>119</v>
      </c>
      <c r="H104" s="217">
        <v>1</v>
      </c>
      <c r="I104" s="218"/>
      <c r="J104" s="219">
        <f>ROUND(I104*H104,2)</f>
        <v>0</v>
      </c>
      <c r="K104" s="215" t="s">
        <v>21</v>
      </c>
      <c r="L104" s="71"/>
      <c r="M104" s="220" t="s">
        <v>21</v>
      </c>
      <c r="N104" s="221" t="s">
        <v>43</v>
      </c>
      <c r="O104" s="46"/>
      <c r="P104" s="222">
        <f>O104*H104</f>
        <v>0</v>
      </c>
      <c r="Q104" s="222">
        <v>0</v>
      </c>
      <c r="R104" s="222">
        <f>Q104*H104</f>
        <v>0</v>
      </c>
      <c r="S104" s="222">
        <v>0</v>
      </c>
      <c r="T104" s="223">
        <f>S104*H104</f>
        <v>0</v>
      </c>
      <c r="AR104" s="23" t="s">
        <v>121</v>
      </c>
      <c r="AT104" s="23" t="s">
        <v>116</v>
      </c>
      <c r="AU104" s="23" t="s">
        <v>84</v>
      </c>
      <c r="AY104" s="23" t="s">
        <v>113</v>
      </c>
      <c r="BE104" s="224">
        <f>IF(N104="základní",J104,0)</f>
        <v>0</v>
      </c>
      <c r="BF104" s="224">
        <f>IF(N104="snížená",J104,0)</f>
        <v>0</v>
      </c>
      <c r="BG104" s="224">
        <f>IF(N104="zákl. přenesená",J104,0)</f>
        <v>0</v>
      </c>
      <c r="BH104" s="224">
        <f>IF(N104="sníž. přenesená",J104,0)</f>
        <v>0</v>
      </c>
      <c r="BI104" s="224">
        <f>IF(N104="nulová",J104,0)</f>
        <v>0</v>
      </c>
      <c r="BJ104" s="23" t="s">
        <v>77</v>
      </c>
      <c r="BK104" s="224">
        <f>ROUND(I104*H104,2)</f>
        <v>0</v>
      </c>
      <c r="BL104" s="23" t="s">
        <v>121</v>
      </c>
      <c r="BM104" s="23" t="s">
        <v>162</v>
      </c>
    </row>
    <row r="105" s="11" customFormat="1">
      <c r="B105" s="225"/>
      <c r="C105" s="226"/>
      <c r="D105" s="227" t="s">
        <v>123</v>
      </c>
      <c r="E105" s="228" t="s">
        <v>21</v>
      </c>
      <c r="F105" s="229" t="s">
        <v>163</v>
      </c>
      <c r="G105" s="226"/>
      <c r="H105" s="230">
        <v>1</v>
      </c>
      <c r="I105" s="231"/>
      <c r="J105" s="226"/>
      <c r="K105" s="226"/>
      <c r="L105" s="232"/>
      <c r="M105" s="233"/>
      <c r="N105" s="234"/>
      <c r="O105" s="234"/>
      <c r="P105" s="234"/>
      <c r="Q105" s="234"/>
      <c r="R105" s="234"/>
      <c r="S105" s="234"/>
      <c r="T105" s="235"/>
      <c r="AT105" s="236" t="s">
        <v>123</v>
      </c>
      <c r="AU105" s="236" t="s">
        <v>84</v>
      </c>
      <c r="AV105" s="11" t="s">
        <v>84</v>
      </c>
      <c r="AW105" s="11" t="s">
        <v>35</v>
      </c>
      <c r="AX105" s="11" t="s">
        <v>72</v>
      </c>
      <c r="AY105" s="236" t="s">
        <v>113</v>
      </c>
    </row>
    <row r="106" s="12" customFormat="1">
      <c r="B106" s="237"/>
      <c r="C106" s="238"/>
      <c r="D106" s="227" t="s">
        <v>123</v>
      </c>
      <c r="E106" s="239" t="s">
        <v>21</v>
      </c>
      <c r="F106" s="240" t="s">
        <v>125</v>
      </c>
      <c r="G106" s="238"/>
      <c r="H106" s="241">
        <v>1</v>
      </c>
      <c r="I106" s="242"/>
      <c r="J106" s="238"/>
      <c r="K106" s="238"/>
      <c r="L106" s="243"/>
      <c r="M106" s="244"/>
      <c r="N106" s="245"/>
      <c r="O106" s="245"/>
      <c r="P106" s="245"/>
      <c r="Q106" s="245"/>
      <c r="R106" s="245"/>
      <c r="S106" s="245"/>
      <c r="T106" s="246"/>
      <c r="AT106" s="247" t="s">
        <v>123</v>
      </c>
      <c r="AU106" s="247" t="s">
        <v>84</v>
      </c>
      <c r="AV106" s="12" t="s">
        <v>126</v>
      </c>
      <c r="AW106" s="12" t="s">
        <v>35</v>
      </c>
      <c r="AX106" s="12" t="s">
        <v>77</v>
      </c>
      <c r="AY106" s="247" t="s">
        <v>113</v>
      </c>
    </row>
    <row r="107" s="1" customFormat="1" ht="25.5" customHeight="1">
      <c r="B107" s="45"/>
      <c r="C107" s="213" t="s">
        <v>164</v>
      </c>
      <c r="D107" s="213" t="s">
        <v>116</v>
      </c>
      <c r="E107" s="214" t="s">
        <v>165</v>
      </c>
      <c r="F107" s="215" t="s">
        <v>166</v>
      </c>
      <c r="G107" s="216" t="s">
        <v>119</v>
      </c>
      <c r="H107" s="217">
        <v>11</v>
      </c>
      <c r="I107" s="218"/>
      <c r="J107" s="219">
        <f>ROUND(I107*H107,2)</f>
        <v>0</v>
      </c>
      <c r="K107" s="215" t="s">
        <v>120</v>
      </c>
      <c r="L107" s="71"/>
      <c r="M107" s="220" t="s">
        <v>21</v>
      </c>
      <c r="N107" s="221" t="s">
        <v>43</v>
      </c>
      <c r="O107" s="46"/>
      <c r="P107" s="222">
        <f>O107*H107</f>
        <v>0</v>
      </c>
      <c r="Q107" s="222">
        <v>0</v>
      </c>
      <c r="R107" s="222">
        <f>Q107*H107</f>
        <v>0</v>
      </c>
      <c r="S107" s="222">
        <v>0</v>
      </c>
      <c r="T107" s="223">
        <f>S107*H107</f>
        <v>0</v>
      </c>
      <c r="AR107" s="23" t="s">
        <v>121</v>
      </c>
      <c r="AT107" s="23" t="s">
        <v>116</v>
      </c>
      <c r="AU107" s="23" t="s">
        <v>84</v>
      </c>
      <c r="AY107" s="23" t="s">
        <v>113</v>
      </c>
      <c r="BE107" s="224">
        <f>IF(N107="základní",J107,0)</f>
        <v>0</v>
      </c>
      <c r="BF107" s="224">
        <f>IF(N107="snížená",J107,0)</f>
        <v>0</v>
      </c>
      <c r="BG107" s="224">
        <f>IF(N107="zákl. přenesená",J107,0)</f>
        <v>0</v>
      </c>
      <c r="BH107" s="224">
        <f>IF(N107="sníž. přenesená",J107,0)</f>
        <v>0</v>
      </c>
      <c r="BI107" s="224">
        <f>IF(N107="nulová",J107,0)</f>
        <v>0</v>
      </c>
      <c r="BJ107" s="23" t="s">
        <v>77</v>
      </c>
      <c r="BK107" s="224">
        <f>ROUND(I107*H107,2)</f>
        <v>0</v>
      </c>
      <c r="BL107" s="23" t="s">
        <v>121</v>
      </c>
      <c r="BM107" s="23" t="s">
        <v>167</v>
      </c>
    </row>
    <row r="108" s="1" customFormat="1">
      <c r="B108" s="45"/>
      <c r="C108" s="73"/>
      <c r="D108" s="227" t="s">
        <v>131</v>
      </c>
      <c r="E108" s="73"/>
      <c r="F108" s="248" t="s">
        <v>168</v>
      </c>
      <c r="G108" s="73"/>
      <c r="H108" s="73"/>
      <c r="I108" s="184"/>
      <c r="J108" s="73"/>
      <c r="K108" s="73"/>
      <c r="L108" s="71"/>
      <c r="M108" s="249"/>
      <c r="N108" s="46"/>
      <c r="O108" s="46"/>
      <c r="P108" s="46"/>
      <c r="Q108" s="46"/>
      <c r="R108" s="46"/>
      <c r="S108" s="46"/>
      <c r="T108" s="94"/>
      <c r="AT108" s="23" t="s">
        <v>131</v>
      </c>
      <c r="AU108" s="23" t="s">
        <v>84</v>
      </c>
    </row>
    <row r="109" s="11" customFormat="1">
      <c r="B109" s="225"/>
      <c r="C109" s="226"/>
      <c r="D109" s="227" t="s">
        <v>123</v>
      </c>
      <c r="E109" s="228" t="s">
        <v>21</v>
      </c>
      <c r="F109" s="229" t="s">
        <v>169</v>
      </c>
      <c r="G109" s="226"/>
      <c r="H109" s="230">
        <v>4</v>
      </c>
      <c r="I109" s="231"/>
      <c r="J109" s="226"/>
      <c r="K109" s="226"/>
      <c r="L109" s="232"/>
      <c r="M109" s="233"/>
      <c r="N109" s="234"/>
      <c r="O109" s="234"/>
      <c r="P109" s="234"/>
      <c r="Q109" s="234"/>
      <c r="R109" s="234"/>
      <c r="S109" s="234"/>
      <c r="T109" s="235"/>
      <c r="AT109" s="236" t="s">
        <v>123</v>
      </c>
      <c r="AU109" s="236" t="s">
        <v>84</v>
      </c>
      <c r="AV109" s="11" t="s">
        <v>84</v>
      </c>
      <c r="AW109" s="11" t="s">
        <v>35</v>
      </c>
      <c r="AX109" s="11" t="s">
        <v>72</v>
      </c>
      <c r="AY109" s="236" t="s">
        <v>113</v>
      </c>
    </row>
    <row r="110" s="11" customFormat="1">
      <c r="B110" s="225"/>
      <c r="C110" s="226"/>
      <c r="D110" s="227" t="s">
        <v>123</v>
      </c>
      <c r="E110" s="228" t="s">
        <v>21</v>
      </c>
      <c r="F110" s="229" t="s">
        <v>170</v>
      </c>
      <c r="G110" s="226"/>
      <c r="H110" s="230">
        <v>4</v>
      </c>
      <c r="I110" s="231"/>
      <c r="J110" s="226"/>
      <c r="K110" s="226"/>
      <c r="L110" s="232"/>
      <c r="M110" s="233"/>
      <c r="N110" s="234"/>
      <c r="O110" s="234"/>
      <c r="P110" s="234"/>
      <c r="Q110" s="234"/>
      <c r="R110" s="234"/>
      <c r="S110" s="234"/>
      <c r="T110" s="235"/>
      <c r="AT110" s="236" t="s">
        <v>123</v>
      </c>
      <c r="AU110" s="236" t="s">
        <v>84</v>
      </c>
      <c r="AV110" s="11" t="s">
        <v>84</v>
      </c>
      <c r="AW110" s="11" t="s">
        <v>35</v>
      </c>
      <c r="AX110" s="11" t="s">
        <v>72</v>
      </c>
      <c r="AY110" s="236" t="s">
        <v>113</v>
      </c>
    </row>
    <row r="111" s="11" customFormat="1">
      <c r="B111" s="225"/>
      <c r="C111" s="226"/>
      <c r="D111" s="227" t="s">
        <v>123</v>
      </c>
      <c r="E111" s="228" t="s">
        <v>21</v>
      </c>
      <c r="F111" s="229" t="s">
        <v>171</v>
      </c>
      <c r="G111" s="226"/>
      <c r="H111" s="230">
        <v>3</v>
      </c>
      <c r="I111" s="231"/>
      <c r="J111" s="226"/>
      <c r="K111" s="226"/>
      <c r="L111" s="232"/>
      <c r="M111" s="233"/>
      <c r="N111" s="234"/>
      <c r="O111" s="234"/>
      <c r="P111" s="234"/>
      <c r="Q111" s="234"/>
      <c r="R111" s="234"/>
      <c r="S111" s="234"/>
      <c r="T111" s="235"/>
      <c r="AT111" s="236" t="s">
        <v>123</v>
      </c>
      <c r="AU111" s="236" t="s">
        <v>84</v>
      </c>
      <c r="AV111" s="11" t="s">
        <v>84</v>
      </c>
      <c r="AW111" s="11" t="s">
        <v>35</v>
      </c>
      <c r="AX111" s="11" t="s">
        <v>72</v>
      </c>
      <c r="AY111" s="236" t="s">
        <v>113</v>
      </c>
    </row>
    <row r="112" s="12" customFormat="1">
      <c r="B112" s="237"/>
      <c r="C112" s="238"/>
      <c r="D112" s="227" t="s">
        <v>123</v>
      </c>
      <c r="E112" s="239" t="s">
        <v>21</v>
      </c>
      <c r="F112" s="240" t="s">
        <v>125</v>
      </c>
      <c r="G112" s="238"/>
      <c r="H112" s="241">
        <v>11</v>
      </c>
      <c r="I112" s="242"/>
      <c r="J112" s="238"/>
      <c r="K112" s="238"/>
      <c r="L112" s="243"/>
      <c r="M112" s="244"/>
      <c r="N112" s="245"/>
      <c r="O112" s="245"/>
      <c r="P112" s="245"/>
      <c r="Q112" s="245"/>
      <c r="R112" s="245"/>
      <c r="S112" s="245"/>
      <c r="T112" s="246"/>
      <c r="AT112" s="247" t="s">
        <v>123</v>
      </c>
      <c r="AU112" s="247" t="s">
        <v>84</v>
      </c>
      <c r="AV112" s="12" t="s">
        <v>126</v>
      </c>
      <c r="AW112" s="12" t="s">
        <v>35</v>
      </c>
      <c r="AX112" s="12" t="s">
        <v>77</v>
      </c>
      <c r="AY112" s="247" t="s">
        <v>113</v>
      </c>
    </row>
    <row r="113" s="1" customFormat="1" ht="25.5" customHeight="1">
      <c r="B113" s="45"/>
      <c r="C113" s="213" t="s">
        <v>172</v>
      </c>
      <c r="D113" s="213" t="s">
        <v>116</v>
      </c>
      <c r="E113" s="214" t="s">
        <v>173</v>
      </c>
      <c r="F113" s="215" t="s">
        <v>174</v>
      </c>
      <c r="G113" s="216" t="s">
        <v>119</v>
      </c>
      <c r="H113" s="217">
        <v>3</v>
      </c>
      <c r="I113" s="218"/>
      <c r="J113" s="219">
        <f>ROUND(I113*H113,2)</f>
        <v>0</v>
      </c>
      <c r="K113" s="215" t="s">
        <v>120</v>
      </c>
      <c r="L113" s="71"/>
      <c r="M113" s="220" t="s">
        <v>21</v>
      </c>
      <c r="N113" s="221" t="s">
        <v>43</v>
      </c>
      <c r="O113" s="46"/>
      <c r="P113" s="222">
        <f>O113*H113</f>
        <v>0</v>
      </c>
      <c r="Q113" s="222">
        <v>0</v>
      </c>
      <c r="R113" s="222">
        <f>Q113*H113</f>
        <v>0</v>
      </c>
      <c r="S113" s="222">
        <v>0</v>
      </c>
      <c r="T113" s="223">
        <f>S113*H113</f>
        <v>0</v>
      </c>
      <c r="AR113" s="23" t="s">
        <v>121</v>
      </c>
      <c r="AT113" s="23" t="s">
        <v>116</v>
      </c>
      <c r="AU113" s="23" t="s">
        <v>84</v>
      </c>
      <c r="AY113" s="23" t="s">
        <v>113</v>
      </c>
      <c r="BE113" s="224">
        <f>IF(N113="základní",J113,0)</f>
        <v>0</v>
      </c>
      <c r="BF113" s="224">
        <f>IF(N113="snížená",J113,0)</f>
        <v>0</v>
      </c>
      <c r="BG113" s="224">
        <f>IF(N113="zákl. přenesená",J113,0)</f>
        <v>0</v>
      </c>
      <c r="BH113" s="224">
        <f>IF(N113="sníž. přenesená",J113,0)</f>
        <v>0</v>
      </c>
      <c r="BI113" s="224">
        <f>IF(N113="nulová",J113,0)</f>
        <v>0</v>
      </c>
      <c r="BJ113" s="23" t="s">
        <v>77</v>
      </c>
      <c r="BK113" s="224">
        <f>ROUND(I113*H113,2)</f>
        <v>0</v>
      </c>
      <c r="BL113" s="23" t="s">
        <v>121</v>
      </c>
      <c r="BM113" s="23" t="s">
        <v>175</v>
      </c>
    </row>
    <row r="114" s="1" customFormat="1">
      <c r="B114" s="45"/>
      <c r="C114" s="73"/>
      <c r="D114" s="227" t="s">
        <v>131</v>
      </c>
      <c r="E114" s="73"/>
      <c r="F114" s="248" t="s">
        <v>168</v>
      </c>
      <c r="G114" s="73"/>
      <c r="H114" s="73"/>
      <c r="I114" s="184"/>
      <c r="J114" s="73"/>
      <c r="K114" s="73"/>
      <c r="L114" s="71"/>
      <c r="M114" s="249"/>
      <c r="N114" s="46"/>
      <c r="O114" s="46"/>
      <c r="P114" s="46"/>
      <c r="Q114" s="46"/>
      <c r="R114" s="46"/>
      <c r="S114" s="46"/>
      <c r="T114" s="94"/>
      <c r="AT114" s="23" t="s">
        <v>131</v>
      </c>
      <c r="AU114" s="23" t="s">
        <v>84</v>
      </c>
    </row>
    <row r="115" s="11" customFormat="1">
      <c r="B115" s="225"/>
      <c r="C115" s="226"/>
      <c r="D115" s="227" t="s">
        <v>123</v>
      </c>
      <c r="E115" s="228" t="s">
        <v>21</v>
      </c>
      <c r="F115" s="229" t="s">
        <v>176</v>
      </c>
      <c r="G115" s="226"/>
      <c r="H115" s="230">
        <v>3</v>
      </c>
      <c r="I115" s="231"/>
      <c r="J115" s="226"/>
      <c r="K115" s="226"/>
      <c r="L115" s="232"/>
      <c r="M115" s="233"/>
      <c r="N115" s="234"/>
      <c r="O115" s="234"/>
      <c r="P115" s="234"/>
      <c r="Q115" s="234"/>
      <c r="R115" s="234"/>
      <c r="S115" s="234"/>
      <c r="T115" s="235"/>
      <c r="AT115" s="236" t="s">
        <v>123</v>
      </c>
      <c r="AU115" s="236" t="s">
        <v>84</v>
      </c>
      <c r="AV115" s="11" t="s">
        <v>84</v>
      </c>
      <c r="AW115" s="11" t="s">
        <v>35</v>
      </c>
      <c r="AX115" s="11" t="s">
        <v>72</v>
      </c>
      <c r="AY115" s="236" t="s">
        <v>113</v>
      </c>
    </row>
    <row r="116" s="12" customFormat="1">
      <c r="B116" s="237"/>
      <c r="C116" s="238"/>
      <c r="D116" s="227" t="s">
        <v>123</v>
      </c>
      <c r="E116" s="239" t="s">
        <v>21</v>
      </c>
      <c r="F116" s="240" t="s">
        <v>125</v>
      </c>
      <c r="G116" s="238"/>
      <c r="H116" s="241">
        <v>3</v>
      </c>
      <c r="I116" s="242"/>
      <c r="J116" s="238"/>
      <c r="K116" s="238"/>
      <c r="L116" s="243"/>
      <c r="M116" s="244"/>
      <c r="N116" s="245"/>
      <c r="O116" s="245"/>
      <c r="P116" s="245"/>
      <c r="Q116" s="245"/>
      <c r="R116" s="245"/>
      <c r="S116" s="245"/>
      <c r="T116" s="246"/>
      <c r="AT116" s="247" t="s">
        <v>123</v>
      </c>
      <c r="AU116" s="247" t="s">
        <v>84</v>
      </c>
      <c r="AV116" s="12" t="s">
        <v>126</v>
      </c>
      <c r="AW116" s="12" t="s">
        <v>35</v>
      </c>
      <c r="AX116" s="12" t="s">
        <v>77</v>
      </c>
      <c r="AY116" s="247" t="s">
        <v>113</v>
      </c>
    </row>
    <row r="117" s="1" customFormat="1" ht="25.5" customHeight="1">
      <c r="B117" s="45"/>
      <c r="C117" s="213" t="s">
        <v>177</v>
      </c>
      <c r="D117" s="213" t="s">
        <v>116</v>
      </c>
      <c r="E117" s="214" t="s">
        <v>178</v>
      </c>
      <c r="F117" s="215" t="s">
        <v>179</v>
      </c>
      <c r="G117" s="216" t="s">
        <v>119</v>
      </c>
      <c r="H117" s="217">
        <v>1</v>
      </c>
      <c r="I117" s="218"/>
      <c r="J117" s="219">
        <f>ROUND(I117*H117,2)</f>
        <v>0</v>
      </c>
      <c r="K117" s="215" t="s">
        <v>120</v>
      </c>
      <c r="L117" s="71"/>
      <c r="M117" s="220" t="s">
        <v>21</v>
      </c>
      <c r="N117" s="221" t="s">
        <v>43</v>
      </c>
      <c r="O117" s="46"/>
      <c r="P117" s="222">
        <f>O117*H117</f>
        <v>0</v>
      </c>
      <c r="Q117" s="222">
        <v>0</v>
      </c>
      <c r="R117" s="222">
        <f>Q117*H117</f>
        <v>0</v>
      </c>
      <c r="S117" s="222">
        <v>0</v>
      </c>
      <c r="T117" s="223">
        <f>S117*H117</f>
        <v>0</v>
      </c>
      <c r="AR117" s="23" t="s">
        <v>121</v>
      </c>
      <c r="AT117" s="23" t="s">
        <v>116</v>
      </c>
      <c r="AU117" s="23" t="s">
        <v>84</v>
      </c>
      <c r="AY117" s="23" t="s">
        <v>113</v>
      </c>
      <c r="BE117" s="224">
        <f>IF(N117="základní",J117,0)</f>
        <v>0</v>
      </c>
      <c r="BF117" s="224">
        <f>IF(N117="snížená",J117,0)</f>
        <v>0</v>
      </c>
      <c r="BG117" s="224">
        <f>IF(N117="zákl. přenesená",J117,0)</f>
        <v>0</v>
      </c>
      <c r="BH117" s="224">
        <f>IF(N117="sníž. přenesená",J117,0)</f>
        <v>0</v>
      </c>
      <c r="BI117" s="224">
        <f>IF(N117="nulová",J117,0)</f>
        <v>0</v>
      </c>
      <c r="BJ117" s="23" t="s">
        <v>77</v>
      </c>
      <c r="BK117" s="224">
        <f>ROUND(I117*H117,2)</f>
        <v>0</v>
      </c>
      <c r="BL117" s="23" t="s">
        <v>121</v>
      </c>
      <c r="BM117" s="23" t="s">
        <v>180</v>
      </c>
    </row>
    <row r="118" s="1" customFormat="1">
      <c r="B118" s="45"/>
      <c r="C118" s="73"/>
      <c r="D118" s="227" t="s">
        <v>131</v>
      </c>
      <c r="E118" s="73"/>
      <c r="F118" s="248" t="s">
        <v>168</v>
      </c>
      <c r="G118" s="73"/>
      <c r="H118" s="73"/>
      <c r="I118" s="184"/>
      <c r="J118" s="73"/>
      <c r="K118" s="73"/>
      <c r="L118" s="71"/>
      <c r="M118" s="249"/>
      <c r="N118" s="46"/>
      <c r="O118" s="46"/>
      <c r="P118" s="46"/>
      <c r="Q118" s="46"/>
      <c r="R118" s="46"/>
      <c r="S118" s="46"/>
      <c r="T118" s="94"/>
      <c r="AT118" s="23" t="s">
        <v>131</v>
      </c>
      <c r="AU118" s="23" t="s">
        <v>84</v>
      </c>
    </row>
    <row r="119" s="11" customFormat="1">
      <c r="B119" s="225"/>
      <c r="C119" s="226"/>
      <c r="D119" s="227" t="s">
        <v>123</v>
      </c>
      <c r="E119" s="228" t="s">
        <v>21</v>
      </c>
      <c r="F119" s="229" t="s">
        <v>181</v>
      </c>
      <c r="G119" s="226"/>
      <c r="H119" s="230">
        <v>1</v>
      </c>
      <c r="I119" s="231"/>
      <c r="J119" s="226"/>
      <c r="K119" s="226"/>
      <c r="L119" s="232"/>
      <c r="M119" s="233"/>
      <c r="N119" s="234"/>
      <c r="O119" s="234"/>
      <c r="P119" s="234"/>
      <c r="Q119" s="234"/>
      <c r="R119" s="234"/>
      <c r="S119" s="234"/>
      <c r="T119" s="235"/>
      <c r="AT119" s="236" t="s">
        <v>123</v>
      </c>
      <c r="AU119" s="236" t="s">
        <v>84</v>
      </c>
      <c r="AV119" s="11" t="s">
        <v>84</v>
      </c>
      <c r="AW119" s="11" t="s">
        <v>35</v>
      </c>
      <c r="AX119" s="11" t="s">
        <v>72</v>
      </c>
      <c r="AY119" s="236" t="s">
        <v>113</v>
      </c>
    </row>
    <row r="120" s="12" customFormat="1">
      <c r="B120" s="237"/>
      <c r="C120" s="238"/>
      <c r="D120" s="227" t="s">
        <v>123</v>
      </c>
      <c r="E120" s="239" t="s">
        <v>21</v>
      </c>
      <c r="F120" s="240" t="s">
        <v>125</v>
      </c>
      <c r="G120" s="238"/>
      <c r="H120" s="241">
        <v>1</v>
      </c>
      <c r="I120" s="242"/>
      <c r="J120" s="238"/>
      <c r="K120" s="238"/>
      <c r="L120" s="243"/>
      <c r="M120" s="244"/>
      <c r="N120" s="245"/>
      <c r="O120" s="245"/>
      <c r="P120" s="245"/>
      <c r="Q120" s="245"/>
      <c r="R120" s="245"/>
      <c r="S120" s="245"/>
      <c r="T120" s="246"/>
      <c r="AT120" s="247" t="s">
        <v>123</v>
      </c>
      <c r="AU120" s="247" t="s">
        <v>84</v>
      </c>
      <c r="AV120" s="12" t="s">
        <v>126</v>
      </c>
      <c r="AW120" s="12" t="s">
        <v>35</v>
      </c>
      <c r="AX120" s="12" t="s">
        <v>77</v>
      </c>
      <c r="AY120" s="247" t="s">
        <v>113</v>
      </c>
    </row>
    <row r="121" s="1" customFormat="1" ht="25.5" customHeight="1">
      <c r="B121" s="45"/>
      <c r="C121" s="213" t="s">
        <v>182</v>
      </c>
      <c r="D121" s="213" t="s">
        <v>116</v>
      </c>
      <c r="E121" s="214" t="s">
        <v>183</v>
      </c>
      <c r="F121" s="215" t="s">
        <v>184</v>
      </c>
      <c r="G121" s="216" t="s">
        <v>119</v>
      </c>
      <c r="H121" s="217">
        <v>2</v>
      </c>
      <c r="I121" s="218"/>
      <c r="J121" s="219">
        <f>ROUND(I121*H121,2)</f>
        <v>0</v>
      </c>
      <c r="K121" s="215" t="s">
        <v>120</v>
      </c>
      <c r="L121" s="71"/>
      <c r="M121" s="220" t="s">
        <v>21</v>
      </c>
      <c r="N121" s="221" t="s">
        <v>43</v>
      </c>
      <c r="O121" s="46"/>
      <c r="P121" s="222">
        <f>O121*H121</f>
        <v>0</v>
      </c>
      <c r="Q121" s="222">
        <v>0</v>
      </c>
      <c r="R121" s="222">
        <f>Q121*H121</f>
        <v>0</v>
      </c>
      <c r="S121" s="222">
        <v>0.027560000000000001</v>
      </c>
      <c r="T121" s="223">
        <f>S121*H121</f>
        <v>0.055120000000000002</v>
      </c>
      <c r="AR121" s="23" t="s">
        <v>121</v>
      </c>
      <c r="AT121" s="23" t="s">
        <v>116</v>
      </c>
      <c r="AU121" s="23" t="s">
        <v>84</v>
      </c>
      <c r="AY121" s="23" t="s">
        <v>113</v>
      </c>
      <c r="BE121" s="224">
        <f>IF(N121="základní",J121,0)</f>
        <v>0</v>
      </c>
      <c r="BF121" s="224">
        <f>IF(N121="snížená",J121,0)</f>
        <v>0</v>
      </c>
      <c r="BG121" s="224">
        <f>IF(N121="zákl. přenesená",J121,0)</f>
        <v>0</v>
      </c>
      <c r="BH121" s="224">
        <f>IF(N121="sníž. přenesená",J121,0)</f>
        <v>0</v>
      </c>
      <c r="BI121" s="224">
        <f>IF(N121="nulová",J121,0)</f>
        <v>0</v>
      </c>
      <c r="BJ121" s="23" t="s">
        <v>77</v>
      </c>
      <c r="BK121" s="224">
        <f>ROUND(I121*H121,2)</f>
        <v>0</v>
      </c>
      <c r="BL121" s="23" t="s">
        <v>121</v>
      </c>
      <c r="BM121" s="23" t="s">
        <v>185</v>
      </c>
    </row>
    <row r="122" s="11" customFormat="1">
      <c r="B122" s="225"/>
      <c r="C122" s="226"/>
      <c r="D122" s="227" t="s">
        <v>123</v>
      </c>
      <c r="E122" s="228" t="s">
        <v>21</v>
      </c>
      <c r="F122" s="229" t="s">
        <v>186</v>
      </c>
      <c r="G122" s="226"/>
      <c r="H122" s="230">
        <v>2</v>
      </c>
      <c r="I122" s="231"/>
      <c r="J122" s="226"/>
      <c r="K122" s="226"/>
      <c r="L122" s="232"/>
      <c r="M122" s="233"/>
      <c r="N122" s="234"/>
      <c r="O122" s="234"/>
      <c r="P122" s="234"/>
      <c r="Q122" s="234"/>
      <c r="R122" s="234"/>
      <c r="S122" s="234"/>
      <c r="T122" s="235"/>
      <c r="AT122" s="236" t="s">
        <v>123</v>
      </c>
      <c r="AU122" s="236" t="s">
        <v>84</v>
      </c>
      <c r="AV122" s="11" t="s">
        <v>84</v>
      </c>
      <c r="AW122" s="11" t="s">
        <v>35</v>
      </c>
      <c r="AX122" s="11" t="s">
        <v>72</v>
      </c>
      <c r="AY122" s="236" t="s">
        <v>113</v>
      </c>
    </row>
    <row r="123" s="12" customFormat="1">
      <c r="B123" s="237"/>
      <c r="C123" s="238"/>
      <c r="D123" s="227" t="s">
        <v>123</v>
      </c>
      <c r="E123" s="239" t="s">
        <v>21</v>
      </c>
      <c r="F123" s="240" t="s">
        <v>125</v>
      </c>
      <c r="G123" s="238"/>
      <c r="H123" s="241">
        <v>2</v>
      </c>
      <c r="I123" s="242"/>
      <c r="J123" s="238"/>
      <c r="K123" s="238"/>
      <c r="L123" s="243"/>
      <c r="M123" s="244"/>
      <c r="N123" s="245"/>
      <c r="O123" s="245"/>
      <c r="P123" s="245"/>
      <c r="Q123" s="245"/>
      <c r="R123" s="245"/>
      <c r="S123" s="245"/>
      <c r="T123" s="246"/>
      <c r="AT123" s="247" t="s">
        <v>123</v>
      </c>
      <c r="AU123" s="247" t="s">
        <v>84</v>
      </c>
      <c r="AV123" s="12" t="s">
        <v>126</v>
      </c>
      <c r="AW123" s="12" t="s">
        <v>35</v>
      </c>
      <c r="AX123" s="12" t="s">
        <v>77</v>
      </c>
      <c r="AY123" s="247" t="s">
        <v>113</v>
      </c>
    </row>
    <row r="124" s="1" customFormat="1" ht="16.5" customHeight="1">
      <c r="B124" s="45"/>
      <c r="C124" s="213" t="s">
        <v>187</v>
      </c>
      <c r="D124" s="213" t="s">
        <v>116</v>
      </c>
      <c r="E124" s="214" t="s">
        <v>188</v>
      </c>
      <c r="F124" s="215" t="s">
        <v>189</v>
      </c>
      <c r="G124" s="216" t="s">
        <v>119</v>
      </c>
      <c r="H124" s="217">
        <v>1</v>
      </c>
      <c r="I124" s="218"/>
      <c r="J124" s="219">
        <f>ROUND(I124*H124,2)</f>
        <v>0</v>
      </c>
      <c r="K124" s="215" t="s">
        <v>120</v>
      </c>
      <c r="L124" s="71"/>
      <c r="M124" s="220" t="s">
        <v>21</v>
      </c>
      <c r="N124" s="221" t="s">
        <v>43</v>
      </c>
      <c r="O124" s="46"/>
      <c r="P124" s="222">
        <f>O124*H124</f>
        <v>0</v>
      </c>
      <c r="Q124" s="222">
        <v>6.0000000000000002E-05</v>
      </c>
      <c r="R124" s="222">
        <f>Q124*H124</f>
        <v>6.0000000000000002E-05</v>
      </c>
      <c r="S124" s="222">
        <v>0</v>
      </c>
      <c r="T124" s="223">
        <f>S124*H124</f>
        <v>0</v>
      </c>
      <c r="AR124" s="23" t="s">
        <v>121</v>
      </c>
      <c r="AT124" s="23" t="s">
        <v>116</v>
      </c>
      <c r="AU124" s="23" t="s">
        <v>84</v>
      </c>
      <c r="AY124" s="23" t="s">
        <v>113</v>
      </c>
      <c r="BE124" s="224">
        <f>IF(N124="základní",J124,0)</f>
        <v>0</v>
      </c>
      <c r="BF124" s="224">
        <f>IF(N124="snížená",J124,0)</f>
        <v>0</v>
      </c>
      <c r="BG124" s="224">
        <f>IF(N124="zákl. přenesená",J124,0)</f>
        <v>0</v>
      </c>
      <c r="BH124" s="224">
        <f>IF(N124="sníž. přenesená",J124,0)</f>
        <v>0</v>
      </c>
      <c r="BI124" s="224">
        <f>IF(N124="nulová",J124,0)</f>
        <v>0</v>
      </c>
      <c r="BJ124" s="23" t="s">
        <v>77</v>
      </c>
      <c r="BK124" s="224">
        <f>ROUND(I124*H124,2)</f>
        <v>0</v>
      </c>
      <c r="BL124" s="23" t="s">
        <v>121</v>
      </c>
      <c r="BM124" s="23" t="s">
        <v>190</v>
      </c>
    </row>
    <row r="125" s="1" customFormat="1" ht="16.5" customHeight="1">
      <c r="B125" s="45"/>
      <c r="C125" s="213" t="s">
        <v>191</v>
      </c>
      <c r="D125" s="213" t="s">
        <v>116</v>
      </c>
      <c r="E125" s="214" t="s">
        <v>192</v>
      </c>
      <c r="F125" s="215" t="s">
        <v>193</v>
      </c>
      <c r="G125" s="216" t="s">
        <v>129</v>
      </c>
      <c r="H125" s="217">
        <v>46.469999999999999</v>
      </c>
      <c r="I125" s="218"/>
      <c r="J125" s="219">
        <f>ROUND(I125*H125,2)</f>
        <v>0</v>
      </c>
      <c r="K125" s="215" t="s">
        <v>120</v>
      </c>
      <c r="L125" s="71"/>
      <c r="M125" s="220" t="s">
        <v>21</v>
      </c>
      <c r="N125" s="221" t="s">
        <v>43</v>
      </c>
      <c r="O125" s="46"/>
      <c r="P125" s="222">
        <f>O125*H125</f>
        <v>0</v>
      </c>
      <c r="Q125" s="222">
        <v>0</v>
      </c>
      <c r="R125" s="222">
        <f>Q125*H125</f>
        <v>0</v>
      </c>
      <c r="S125" s="222">
        <v>0</v>
      </c>
      <c r="T125" s="223">
        <f>S125*H125</f>
        <v>0</v>
      </c>
      <c r="AR125" s="23" t="s">
        <v>121</v>
      </c>
      <c r="AT125" s="23" t="s">
        <v>116</v>
      </c>
      <c r="AU125" s="23" t="s">
        <v>84</v>
      </c>
      <c r="AY125" s="23" t="s">
        <v>113</v>
      </c>
      <c r="BE125" s="224">
        <f>IF(N125="základní",J125,0)</f>
        <v>0</v>
      </c>
      <c r="BF125" s="224">
        <f>IF(N125="snížená",J125,0)</f>
        <v>0</v>
      </c>
      <c r="BG125" s="224">
        <f>IF(N125="zákl. přenesená",J125,0)</f>
        <v>0</v>
      </c>
      <c r="BH125" s="224">
        <f>IF(N125="sníž. přenesená",J125,0)</f>
        <v>0</v>
      </c>
      <c r="BI125" s="224">
        <f>IF(N125="nulová",J125,0)</f>
        <v>0</v>
      </c>
      <c r="BJ125" s="23" t="s">
        <v>77</v>
      </c>
      <c r="BK125" s="224">
        <f>ROUND(I125*H125,2)</f>
        <v>0</v>
      </c>
      <c r="BL125" s="23" t="s">
        <v>121</v>
      </c>
      <c r="BM125" s="23" t="s">
        <v>194</v>
      </c>
    </row>
    <row r="126" s="1" customFormat="1">
      <c r="B126" s="45"/>
      <c r="C126" s="73"/>
      <c r="D126" s="227" t="s">
        <v>131</v>
      </c>
      <c r="E126" s="73"/>
      <c r="F126" s="248" t="s">
        <v>195</v>
      </c>
      <c r="G126" s="73"/>
      <c r="H126" s="73"/>
      <c r="I126" s="184"/>
      <c r="J126" s="73"/>
      <c r="K126" s="73"/>
      <c r="L126" s="71"/>
      <c r="M126" s="249"/>
      <c r="N126" s="46"/>
      <c r="O126" s="46"/>
      <c r="P126" s="46"/>
      <c r="Q126" s="46"/>
      <c r="R126" s="46"/>
      <c r="S126" s="46"/>
      <c r="T126" s="94"/>
      <c r="AT126" s="23" t="s">
        <v>131</v>
      </c>
      <c r="AU126" s="23" t="s">
        <v>84</v>
      </c>
    </row>
    <row r="127" s="11" customFormat="1">
      <c r="B127" s="225"/>
      <c r="C127" s="226"/>
      <c r="D127" s="227" t="s">
        <v>123</v>
      </c>
      <c r="E127" s="228" t="s">
        <v>21</v>
      </c>
      <c r="F127" s="229" t="s">
        <v>196</v>
      </c>
      <c r="G127" s="226"/>
      <c r="H127" s="230">
        <v>46.469999999999999</v>
      </c>
      <c r="I127" s="231"/>
      <c r="J127" s="226"/>
      <c r="K127" s="226"/>
      <c r="L127" s="232"/>
      <c r="M127" s="233"/>
      <c r="N127" s="234"/>
      <c r="O127" s="234"/>
      <c r="P127" s="234"/>
      <c r="Q127" s="234"/>
      <c r="R127" s="234"/>
      <c r="S127" s="234"/>
      <c r="T127" s="235"/>
      <c r="AT127" s="236" t="s">
        <v>123</v>
      </c>
      <c r="AU127" s="236" t="s">
        <v>84</v>
      </c>
      <c r="AV127" s="11" t="s">
        <v>84</v>
      </c>
      <c r="AW127" s="11" t="s">
        <v>35</v>
      </c>
      <c r="AX127" s="11" t="s">
        <v>72</v>
      </c>
      <c r="AY127" s="236" t="s">
        <v>113</v>
      </c>
    </row>
    <row r="128" s="12" customFormat="1">
      <c r="B128" s="237"/>
      <c r="C128" s="238"/>
      <c r="D128" s="227" t="s">
        <v>123</v>
      </c>
      <c r="E128" s="239" t="s">
        <v>21</v>
      </c>
      <c r="F128" s="240" t="s">
        <v>125</v>
      </c>
      <c r="G128" s="238"/>
      <c r="H128" s="241">
        <v>46.469999999999999</v>
      </c>
      <c r="I128" s="242"/>
      <c r="J128" s="238"/>
      <c r="K128" s="238"/>
      <c r="L128" s="243"/>
      <c r="M128" s="244"/>
      <c r="N128" s="245"/>
      <c r="O128" s="245"/>
      <c r="P128" s="245"/>
      <c r="Q128" s="245"/>
      <c r="R128" s="245"/>
      <c r="S128" s="245"/>
      <c r="T128" s="246"/>
      <c r="AT128" s="247" t="s">
        <v>123</v>
      </c>
      <c r="AU128" s="247" t="s">
        <v>84</v>
      </c>
      <c r="AV128" s="12" t="s">
        <v>126</v>
      </c>
      <c r="AW128" s="12" t="s">
        <v>35</v>
      </c>
      <c r="AX128" s="12" t="s">
        <v>77</v>
      </c>
      <c r="AY128" s="247" t="s">
        <v>113</v>
      </c>
    </row>
    <row r="129" s="1" customFormat="1" ht="25.5" customHeight="1">
      <c r="B129" s="45"/>
      <c r="C129" s="213" t="s">
        <v>10</v>
      </c>
      <c r="D129" s="213" t="s">
        <v>116</v>
      </c>
      <c r="E129" s="214" t="s">
        <v>197</v>
      </c>
      <c r="F129" s="215" t="s">
        <v>198</v>
      </c>
      <c r="G129" s="216" t="s">
        <v>199</v>
      </c>
      <c r="H129" s="217">
        <v>0.5</v>
      </c>
      <c r="I129" s="218"/>
      <c r="J129" s="219">
        <f>ROUND(I129*H129,2)</f>
        <v>0</v>
      </c>
      <c r="K129" s="215" t="s">
        <v>120</v>
      </c>
      <c r="L129" s="71"/>
      <c r="M129" s="220" t="s">
        <v>21</v>
      </c>
      <c r="N129" s="221" t="s">
        <v>43</v>
      </c>
      <c r="O129" s="46"/>
      <c r="P129" s="222">
        <f>O129*H129</f>
        <v>0</v>
      </c>
      <c r="Q129" s="222">
        <v>0</v>
      </c>
      <c r="R129" s="222">
        <f>Q129*H129</f>
        <v>0</v>
      </c>
      <c r="S129" s="222">
        <v>0</v>
      </c>
      <c r="T129" s="223">
        <f>S129*H129</f>
        <v>0</v>
      </c>
      <c r="AR129" s="23" t="s">
        <v>121</v>
      </c>
      <c r="AT129" s="23" t="s">
        <v>116</v>
      </c>
      <c r="AU129" s="23" t="s">
        <v>84</v>
      </c>
      <c r="AY129" s="23" t="s">
        <v>113</v>
      </c>
      <c r="BE129" s="224">
        <f>IF(N129="základní",J129,0)</f>
        <v>0</v>
      </c>
      <c r="BF129" s="224">
        <f>IF(N129="snížená",J129,0)</f>
        <v>0</v>
      </c>
      <c r="BG129" s="224">
        <f>IF(N129="zákl. přenesená",J129,0)</f>
        <v>0</v>
      </c>
      <c r="BH129" s="224">
        <f>IF(N129="sníž. přenesená",J129,0)</f>
        <v>0</v>
      </c>
      <c r="BI129" s="224">
        <f>IF(N129="nulová",J129,0)</f>
        <v>0</v>
      </c>
      <c r="BJ129" s="23" t="s">
        <v>77</v>
      </c>
      <c r="BK129" s="224">
        <f>ROUND(I129*H129,2)</f>
        <v>0</v>
      </c>
      <c r="BL129" s="23" t="s">
        <v>121</v>
      </c>
      <c r="BM129" s="23" t="s">
        <v>200</v>
      </c>
    </row>
    <row r="130" s="1" customFormat="1" ht="16.5" customHeight="1">
      <c r="B130" s="45"/>
      <c r="C130" s="213" t="s">
        <v>121</v>
      </c>
      <c r="D130" s="213" t="s">
        <v>116</v>
      </c>
      <c r="E130" s="214" t="s">
        <v>201</v>
      </c>
      <c r="F130" s="215" t="s">
        <v>202</v>
      </c>
      <c r="G130" s="216" t="s">
        <v>119</v>
      </c>
      <c r="H130" s="217">
        <v>3</v>
      </c>
      <c r="I130" s="218"/>
      <c r="J130" s="219">
        <f>ROUND(I130*H130,2)</f>
        <v>0</v>
      </c>
      <c r="K130" s="215" t="s">
        <v>120</v>
      </c>
      <c r="L130" s="71"/>
      <c r="M130" s="220" t="s">
        <v>21</v>
      </c>
      <c r="N130" s="221" t="s">
        <v>43</v>
      </c>
      <c r="O130" s="46"/>
      <c r="P130" s="222">
        <f>O130*H130</f>
        <v>0</v>
      </c>
      <c r="Q130" s="222">
        <v>0</v>
      </c>
      <c r="R130" s="222">
        <f>Q130*H130</f>
        <v>0</v>
      </c>
      <c r="S130" s="222">
        <v>0</v>
      </c>
      <c r="T130" s="223">
        <f>S130*H130</f>
        <v>0</v>
      </c>
      <c r="AR130" s="23" t="s">
        <v>121</v>
      </c>
      <c r="AT130" s="23" t="s">
        <v>116</v>
      </c>
      <c r="AU130" s="23" t="s">
        <v>84</v>
      </c>
      <c r="AY130" s="23" t="s">
        <v>113</v>
      </c>
      <c r="BE130" s="224">
        <f>IF(N130="základní",J130,0)</f>
        <v>0</v>
      </c>
      <c r="BF130" s="224">
        <f>IF(N130="snížená",J130,0)</f>
        <v>0</v>
      </c>
      <c r="BG130" s="224">
        <f>IF(N130="zákl. přenesená",J130,0)</f>
        <v>0</v>
      </c>
      <c r="BH130" s="224">
        <f>IF(N130="sníž. přenesená",J130,0)</f>
        <v>0</v>
      </c>
      <c r="BI130" s="224">
        <f>IF(N130="nulová",J130,0)</f>
        <v>0</v>
      </c>
      <c r="BJ130" s="23" t="s">
        <v>77</v>
      </c>
      <c r="BK130" s="224">
        <f>ROUND(I130*H130,2)</f>
        <v>0</v>
      </c>
      <c r="BL130" s="23" t="s">
        <v>121</v>
      </c>
      <c r="BM130" s="23" t="s">
        <v>203</v>
      </c>
    </row>
    <row r="131" s="11" customFormat="1">
      <c r="B131" s="225"/>
      <c r="C131" s="226"/>
      <c r="D131" s="227" t="s">
        <v>123</v>
      </c>
      <c r="E131" s="228" t="s">
        <v>21</v>
      </c>
      <c r="F131" s="229" t="s">
        <v>204</v>
      </c>
      <c r="G131" s="226"/>
      <c r="H131" s="230">
        <v>3</v>
      </c>
      <c r="I131" s="231"/>
      <c r="J131" s="226"/>
      <c r="K131" s="226"/>
      <c r="L131" s="232"/>
      <c r="M131" s="233"/>
      <c r="N131" s="234"/>
      <c r="O131" s="234"/>
      <c r="P131" s="234"/>
      <c r="Q131" s="234"/>
      <c r="R131" s="234"/>
      <c r="S131" s="234"/>
      <c r="T131" s="235"/>
      <c r="AT131" s="236" t="s">
        <v>123</v>
      </c>
      <c r="AU131" s="236" t="s">
        <v>84</v>
      </c>
      <c r="AV131" s="11" t="s">
        <v>84</v>
      </c>
      <c r="AW131" s="11" t="s">
        <v>35</v>
      </c>
      <c r="AX131" s="11" t="s">
        <v>72</v>
      </c>
      <c r="AY131" s="236" t="s">
        <v>113</v>
      </c>
    </row>
    <row r="132" s="12" customFormat="1">
      <c r="B132" s="237"/>
      <c r="C132" s="238"/>
      <c r="D132" s="227" t="s">
        <v>123</v>
      </c>
      <c r="E132" s="239" t="s">
        <v>21</v>
      </c>
      <c r="F132" s="240" t="s">
        <v>125</v>
      </c>
      <c r="G132" s="238"/>
      <c r="H132" s="241">
        <v>3</v>
      </c>
      <c r="I132" s="242"/>
      <c r="J132" s="238"/>
      <c r="K132" s="238"/>
      <c r="L132" s="243"/>
      <c r="M132" s="244"/>
      <c r="N132" s="245"/>
      <c r="O132" s="245"/>
      <c r="P132" s="245"/>
      <c r="Q132" s="245"/>
      <c r="R132" s="245"/>
      <c r="S132" s="245"/>
      <c r="T132" s="246"/>
      <c r="AT132" s="247" t="s">
        <v>123</v>
      </c>
      <c r="AU132" s="247" t="s">
        <v>84</v>
      </c>
      <c r="AV132" s="12" t="s">
        <v>126</v>
      </c>
      <c r="AW132" s="12" t="s">
        <v>35</v>
      </c>
      <c r="AX132" s="12" t="s">
        <v>77</v>
      </c>
      <c r="AY132" s="247" t="s">
        <v>113</v>
      </c>
    </row>
    <row r="133" s="1" customFormat="1" ht="25.5" customHeight="1">
      <c r="B133" s="45"/>
      <c r="C133" s="213" t="s">
        <v>205</v>
      </c>
      <c r="D133" s="213" t="s">
        <v>116</v>
      </c>
      <c r="E133" s="214" t="s">
        <v>206</v>
      </c>
      <c r="F133" s="215" t="s">
        <v>207</v>
      </c>
      <c r="G133" s="216" t="s">
        <v>129</v>
      </c>
      <c r="H133" s="217">
        <v>1.7849999999999999</v>
      </c>
      <c r="I133" s="218"/>
      <c r="J133" s="219">
        <f>ROUND(I133*H133,2)</f>
        <v>0</v>
      </c>
      <c r="K133" s="215" t="s">
        <v>21</v>
      </c>
      <c r="L133" s="71"/>
      <c r="M133" s="220" t="s">
        <v>21</v>
      </c>
      <c r="N133" s="221" t="s">
        <v>43</v>
      </c>
      <c r="O133" s="46"/>
      <c r="P133" s="222">
        <f>O133*H133</f>
        <v>0</v>
      </c>
      <c r="Q133" s="222">
        <v>0</v>
      </c>
      <c r="R133" s="222">
        <f>Q133*H133</f>
        <v>0</v>
      </c>
      <c r="S133" s="222">
        <v>0</v>
      </c>
      <c r="T133" s="223">
        <f>S133*H133</f>
        <v>0</v>
      </c>
      <c r="AR133" s="23" t="s">
        <v>121</v>
      </c>
      <c r="AT133" s="23" t="s">
        <v>116</v>
      </c>
      <c r="AU133" s="23" t="s">
        <v>84</v>
      </c>
      <c r="AY133" s="23" t="s">
        <v>113</v>
      </c>
      <c r="BE133" s="224">
        <f>IF(N133="základní",J133,0)</f>
        <v>0</v>
      </c>
      <c r="BF133" s="224">
        <f>IF(N133="snížená",J133,0)</f>
        <v>0</v>
      </c>
      <c r="BG133" s="224">
        <f>IF(N133="zákl. přenesená",J133,0)</f>
        <v>0</v>
      </c>
      <c r="BH133" s="224">
        <f>IF(N133="sníž. přenesená",J133,0)</f>
        <v>0</v>
      </c>
      <c r="BI133" s="224">
        <f>IF(N133="nulová",J133,0)</f>
        <v>0</v>
      </c>
      <c r="BJ133" s="23" t="s">
        <v>77</v>
      </c>
      <c r="BK133" s="224">
        <f>ROUND(I133*H133,2)</f>
        <v>0</v>
      </c>
      <c r="BL133" s="23" t="s">
        <v>121</v>
      </c>
      <c r="BM133" s="23" t="s">
        <v>208</v>
      </c>
    </row>
    <row r="134" s="11" customFormat="1">
      <c r="B134" s="225"/>
      <c r="C134" s="226"/>
      <c r="D134" s="227" t="s">
        <v>123</v>
      </c>
      <c r="E134" s="228" t="s">
        <v>21</v>
      </c>
      <c r="F134" s="229" t="s">
        <v>209</v>
      </c>
      <c r="G134" s="226"/>
      <c r="H134" s="230">
        <v>1.7849999999999999</v>
      </c>
      <c r="I134" s="231"/>
      <c r="J134" s="226"/>
      <c r="K134" s="226"/>
      <c r="L134" s="232"/>
      <c r="M134" s="233"/>
      <c r="N134" s="234"/>
      <c r="O134" s="234"/>
      <c r="P134" s="234"/>
      <c r="Q134" s="234"/>
      <c r="R134" s="234"/>
      <c r="S134" s="234"/>
      <c r="T134" s="235"/>
      <c r="AT134" s="236" t="s">
        <v>123</v>
      </c>
      <c r="AU134" s="236" t="s">
        <v>84</v>
      </c>
      <c r="AV134" s="11" t="s">
        <v>84</v>
      </c>
      <c r="AW134" s="11" t="s">
        <v>35</v>
      </c>
      <c r="AX134" s="11" t="s">
        <v>72</v>
      </c>
      <c r="AY134" s="236" t="s">
        <v>113</v>
      </c>
    </row>
    <row r="135" s="12" customFormat="1">
      <c r="B135" s="237"/>
      <c r="C135" s="238"/>
      <c r="D135" s="227" t="s">
        <v>123</v>
      </c>
      <c r="E135" s="239" t="s">
        <v>21</v>
      </c>
      <c r="F135" s="240" t="s">
        <v>125</v>
      </c>
      <c r="G135" s="238"/>
      <c r="H135" s="241">
        <v>1.7849999999999999</v>
      </c>
      <c r="I135" s="242"/>
      <c r="J135" s="238"/>
      <c r="K135" s="238"/>
      <c r="L135" s="243"/>
      <c r="M135" s="244"/>
      <c r="N135" s="245"/>
      <c r="O135" s="245"/>
      <c r="P135" s="245"/>
      <c r="Q135" s="245"/>
      <c r="R135" s="245"/>
      <c r="S135" s="245"/>
      <c r="T135" s="246"/>
      <c r="AT135" s="247" t="s">
        <v>123</v>
      </c>
      <c r="AU135" s="247" t="s">
        <v>84</v>
      </c>
      <c r="AV135" s="12" t="s">
        <v>126</v>
      </c>
      <c r="AW135" s="12" t="s">
        <v>35</v>
      </c>
      <c r="AX135" s="12" t="s">
        <v>77</v>
      </c>
      <c r="AY135" s="247" t="s">
        <v>113</v>
      </c>
    </row>
    <row r="136" s="1" customFormat="1" ht="16.5" customHeight="1">
      <c r="B136" s="45"/>
      <c r="C136" s="213" t="s">
        <v>210</v>
      </c>
      <c r="D136" s="213" t="s">
        <v>116</v>
      </c>
      <c r="E136" s="214" t="s">
        <v>211</v>
      </c>
      <c r="F136" s="215" t="s">
        <v>212</v>
      </c>
      <c r="G136" s="216" t="s">
        <v>129</v>
      </c>
      <c r="H136" s="217">
        <v>16.379999999999999</v>
      </c>
      <c r="I136" s="218"/>
      <c r="J136" s="219">
        <f>ROUND(I136*H136,2)</f>
        <v>0</v>
      </c>
      <c r="K136" s="215" t="s">
        <v>120</v>
      </c>
      <c r="L136" s="71"/>
      <c r="M136" s="220" t="s">
        <v>21</v>
      </c>
      <c r="N136" s="221" t="s">
        <v>43</v>
      </c>
      <c r="O136" s="46"/>
      <c r="P136" s="222">
        <f>O136*H136</f>
        <v>0</v>
      </c>
      <c r="Q136" s="222">
        <v>0.00051999999999999995</v>
      </c>
      <c r="R136" s="222">
        <f>Q136*H136</f>
        <v>0.0085175999999999984</v>
      </c>
      <c r="S136" s="222">
        <v>0</v>
      </c>
      <c r="T136" s="223">
        <f>S136*H136</f>
        <v>0</v>
      </c>
      <c r="AR136" s="23" t="s">
        <v>121</v>
      </c>
      <c r="AT136" s="23" t="s">
        <v>116</v>
      </c>
      <c r="AU136" s="23" t="s">
        <v>84</v>
      </c>
      <c r="AY136" s="23" t="s">
        <v>113</v>
      </c>
      <c r="BE136" s="224">
        <f>IF(N136="základní",J136,0)</f>
        <v>0</v>
      </c>
      <c r="BF136" s="224">
        <f>IF(N136="snížená",J136,0)</f>
        <v>0</v>
      </c>
      <c r="BG136" s="224">
        <f>IF(N136="zákl. přenesená",J136,0)</f>
        <v>0</v>
      </c>
      <c r="BH136" s="224">
        <f>IF(N136="sníž. přenesená",J136,0)</f>
        <v>0</v>
      </c>
      <c r="BI136" s="224">
        <f>IF(N136="nulová",J136,0)</f>
        <v>0</v>
      </c>
      <c r="BJ136" s="23" t="s">
        <v>77</v>
      </c>
      <c r="BK136" s="224">
        <f>ROUND(I136*H136,2)</f>
        <v>0</v>
      </c>
      <c r="BL136" s="23" t="s">
        <v>121</v>
      </c>
      <c r="BM136" s="23" t="s">
        <v>213</v>
      </c>
    </row>
    <row r="137" s="1" customFormat="1">
      <c r="B137" s="45"/>
      <c r="C137" s="73"/>
      <c r="D137" s="227" t="s">
        <v>131</v>
      </c>
      <c r="E137" s="73"/>
      <c r="F137" s="248" t="s">
        <v>152</v>
      </c>
      <c r="G137" s="73"/>
      <c r="H137" s="73"/>
      <c r="I137" s="184"/>
      <c r="J137" s="73"/>
      <c r="K137" s="73"/>
      <c r="L137" s="71"/>
      <c r="M137" s="249"/>
      <c r="N137" s="46"/>
      <c r="O137" s="46"/>
      <c r="P137" s="46"/>
      <c r="Q137" s="46"/>
      <c r="R137" s="46"/>
      <c r="S137" s="46"/>
      <c r="T137" s="94"/>
      <c r="AT137" s="23" t="s">
        <v>131</v>
      </c>
      <c r="AU137" s="23" t="s">
        <v>84</v>
      </c>
    </row>
    <row r="138" s="11" customFormat="1">
      <c r="B138" s="225"/>
      <c r="C138" s="226"/>
      <c r="D138" s="227" t="s">
        <v>123</v>
      </c>
      <c r="E138" s="228" t="s">
        <v>21</v>
      </c>
      <c r="F138" s="229" t="s">
        <v>214</v>
      </c>
      <c r="G138" s="226"/>
      <c r="H138" s="230">
        <v>16.379999999999999</v>
      </c>
      <c r="I138" s="231"/>
      <c r="J138" s="226"/>
      <c r="K138" s="226"/>
      <c r="L138" s="232"/>
      <c r="M138" s="233"/>
      <c r="N138" s="234"/>
      <c r="O138" s="234"/>
      <c r="P138" s="234"/>
      <c r="Q138" s="234"/>
      <c r="R138" s="234"/>
      <c r="S138" s="234"/>
      <c r="T138" s="235"/>
      <c r="AT138" s="236" t="s">
        <v>123</v>
      </c>
      <c r="AU138" s="236" t="s">
        <v>84</v>
      </c>
      <c r="AV138" s="11" t="s">
        <v>84</v>
      </c>
      <c r="AW138" s="11" t="s">
        <v>35</v>
      </c>
      <c r="AX138" s="11" t="s">
        <v>72</v>
      </c>
      <c r="AY138" s="236" t="s">
        <v>113</v>
      </c>
    </row>
    <row r="139" s="12" customFormat="1">
      <c r="B139" s="237"/>
      <c r="C139" s="238"/>
      <c r="D139" s="227" t="s">
        <v>123</v>
      </c>
      <c r="E139" s="239" t="s">
        <v>21</v>
      </c>
      <c r="F139" s="240" t="s">
        <v>125</v>
      </c>
      <c r="G139" s="238"/>
      <c r="H139" s="241">
        <v>16.379999999999999</v>
      </c>
      <c r="I139" s="242"/>
      <c r="J139" s="238"/>
      <c r="K139" s="238"/>
      <c r="L139" s="243"/>
      <c r="M139" s="244"/>
      <c r="N139" s="245"/>
      <c r="O139" s="245"/>
      <c r="P139" s="245"/>
      <c r="Q139" s="245"/>
      <c r="R139" s="245"/>
      <c r="S139" s="245"/>
      <c r="T139" s="246"/>
      <c r="AT139" s="247" t="s">
        <v>123</v>
      </c>
      <c r="AU139" s="247" t="s">
        <v>84</v>
      </c>
      <c r="AV139" s="12" t="s">
        <v>126</v>
      </c>
      <c r="AW139" s="12" t="s">
        <v>35</v>
      </c>
      <c r="AX139" s="12" t="s">
        <v>77</v>
      </c>
      <c r="AY139" s="247" t="s">
        <v>113</v>
      </c>
    </row>
    <row r="140" s="1" customFormat="1" ht="16.5" customHeight="1">
      <c r="B140" s="45"/>
      <c r="C140" s="213" t="s">
        <v>215</v>
      </c>
      <c r="D140" s="213" t="s">
        <v>116</v>
      </c>
      <c r="E140" s="214" t="s">
        <v>216</v>
      </c>
      <c r="F140" s="215" t="s">
        <v>217</v>
      </c>
      <c r="G140" s="216" t="s">
        <v>129</v>
      </c>
      <c r="H140" s="217">
        <v>5.04</v>
      </c>
      <c r="I140" s="218"/>
      <c r="J140" s="219">
        <f>ROUND(I140*H140,2)</f>
        <v>0</v>
      </c>
      <c r="K140" s="215" t="s">
        <v>120</v>
      </c>
      <c r="L140" s="71"/>
      <c r="M140" s="220" t="s">
        <v>21</v>
      </c>
      <c r="N140" s="221" t="s">
        <v>43</v>
      </c>
      <c r="O140" s="46"/>
      <c r="P140" s="222">
        <f>O140*H140</f>
        <v>0</v>
      </c>
      <c r="Q140" s="222">
        <v>0.0017700000000000001</v>
      </c>
      <c r="R140" s="222">
        <f>Q140*H140</f>
        <v>0.0089208000000000013</v>
      </c>
      <c r="S140" s="222">
        <v>0</v>
      </c>
      <c r="T140" s="223">
        <f>S140*H140</f>
        <v>0</v>
      </c>
      <c r="AR140" s="23" t="s">
        <v>121</v>
      </c>
      <c r="AT140" s="23" t="s">
        <v>116</v>
      </c>
      <c r="AU140" s="23" t="s">
        <v>84</v>
      </c>
      <c r="AY140" s="23" t="s">
        <v>113</v>
      </c>
      <c r="BE140" s="224">
        <f>IF(N140="základní",J140,0)</f>
        <v>0</v>
      </c>
      <c r="BF140" s="224">
        <f>IF(N140="snížená",J140,0)</f>
        <v>0</v>
      </c>
      <c r="BG140" s="224">
        <f>IF(N140="zákl. přenesená",J140,0)</f>
        <v>0</v>
      </c>
      <c r="BH140" s="224">
        <f>IF(N140="sníž. přenesená",J140,0)</f>
        <v>0</v>
      </c>
      <c r="BI140" s="224">
        <f>IF(N140="nulová",J140,0)</f>
        <v>0</v>
      </c>
      <c r="BJ140" s="23" t="s">
        <v>77</v>
      </c>
      <c r="BK140" s="224">
        <f>ROUND(I140*H140,2)</f>
        <v>0</v>
      </c>
      <c r="BL140" s="23" t="s">
        <v>121</v>
      </c>
      <c r="BM140" s="23" t="s">
        <v>218</v>
      </c>
    </row>
    <row r="141" s="1" customFormat="1">
      <c r="B141" s="45"/>
      <c r="C141" s="73"/>
      <c r="D141" s="227" t="s">
        <v>131</v>
      </c>
      <c r="E141" s="73"/>
      <c r="F141" s="248" t="s">
        <v>152</v>
      </c>
      <c r="G141" s="73"/>
      <c r="H141" s="73"/>
      <c r="I141" s="184"/>
      <c r="J141" s="73"/>
      <c r="K141" s="73"/>
      <c r="L141" s="71"/>
      <c r="M141" s="249"/>
      <c r="N141" s="46"/>
      <c r="O141" s="46"/>
      <c r="P141" s="46"/>
      <c r="Q141" s="46"/>
      <c r="R141" s="46"/>
      <c r="S141" s="46"/>
      <c r="T141" s="94"/>
      <c r="AT141" s="23" t="s">
        <v>131</v>
      </c>
      <c r="AU141" s="23" t="s">
        <v>84</v>
      </c>
    </row>
    <row r="142" s="11" customFormat="1">
      <c r="B142" s="225"/>
      <c r="C142" s="226"/>
      <c r="D142" s="227" t="s">
        <v>123</v>
      </c>
      <c r="E142" s="228" t="s">
        <v>21</v>
      </c>
      <c r="F142" s="229" t="s">
        <v>219</v>
      </c>
      <c r="G142" s="226"/>
      <c r="H142" s="230">
        <v>5.04</v>
      </c>
      <c r="I142" s="231"/>
      <c r="J142" s="226"/>
      <c r="K142" s="226"/>
      <c r="L142" s="232"/>
      <c r="M142" s="233"/>
      <c r="N142" s="234"/>
      <c r="O142" s="234"/>
      <c r="P142" s="234"/>
      <c r="Q142" s="234"/>
      <c r="R142" s="234"/>
      <c r="S142" s="234"/>
      <c r="T142" s="235"/>
      <c r="AT142" s="236" t="s">
        <v>123</v>
      </c>
      <c r="AU142" s="236" t="s">
        <v>84</v>
      </c>
      <c r="AV142" s="11" t="s">
        <v>84</v>
      </c>
      <c r="AW142" s="11" t="s">
        <v>35</v>
      </c>
      <c r="AX142" s="11" t="s">
        <v>72</v>
      </c>
      <c r="AY142" s="236" t="s">
        <v>113</v>
      </c>
    </row>
    <row r="143" s="12" customFormat="1">
      <c r="B143" s="237"/>
      <c r="C143" s="238"/>
      <c r="D143" s="227" t="s">
        <v>123</v>
      </c>
      <c r="E143" s="239" t="s">
        <v>21</v>
      </c>
      <c r="F143" s="240" t="s">
        <v>125</v>
      </c>
      <c r="G143" s="238"/>
      <c r="H143" s="241">
        <v>5.04</v>
      </c>
      <c r="I143" s="242"/>
      <c r="J143" s="238"/>
      <c r="K143" s="238"/>
      <c r="L143" s="243"/>
      <c r="M143" s="244"/>
      <c r="N143" s="245"/>
      <c r="O143" s="245"/>
      <c r="P143" s="245"/>
      <c r="Q143" s="245"/>
      <c r="R143" s="245"/>
      <c r="S143" s="245"/>
      <c r="T143" s="246"/>
      <c r="AT143" s="247" t="s">
        <v>123</v>
      </c>
      <c r="AU143" s="247" t="s">
        <v>84</v>
      </c>
      <c r="AV143" s="12" t="s">
        <v>126</v>
      </c>
      <c r="AW143" s="12" t="s">
        <v>35</v>
      </c>
      <c r="AX143" s="12" t="s">
        <v>77</v>
      </c>
      <c r="AY143" s="247" t="s">
        <v>113</v>
      </c>
    </row>
    <row r="144" s="1" customFormat="1" ht="16.5" customHeight="1">
      <c r="B144" s="45"/>
      <c r="C144" s="213" t="s">
        <v>220</v>
      </c>
      <c r="D144" s="213" t="s">
        <v>116</v>
      </c>
      <c r="E144" s="214" t="s">
        <v>221</v>
      </c>
      <c r="F144" s="215" t="s">
        <v>222</v>
      </c>
      <c r="G144" s="216" t="s">
        <v>129</v>
      </c>
      <c r="H144" s="217">
        <v>1.6799999999999999</v>
      </c>
      <c r="I144" s="218"/>
      <c r="J144" s="219">
        <f>ROUND(I144*H144,2)</f>
        <v>0</v>
      </c>
      <c r="K144" s="215" t="s">
        <v>21</v>
      </c>
      <c r="L144" s="71"/>
      <c r="M144" s="220" t="s">
        <v>21</v>
      </c>
      <c r="N144" s="221" t="s">
        <v>43</v>
      </c>
      <c r="O144" s="46"/>
      <c r="P144" s="222">
        <f>O144*H144</f>
        <v>0</v>
      </c>
      <c r="Q144" s="222">
        <v>0</v>
      </c>
      <c r="R144" s="222">
        <f>Q144*H144</f>
        <v>0</v>
      </c>
      <c r="S144" s="222">
        <v>0</v>
      </c>
      <c r="T144" s="223">
        <f>S144*H144</f>
        <v>0</v>
      </c>
      <c r="AR144" s="23" t="s">
        <v>121</v>
      </c>
      <c r="AT144" s="23" t="s">
        <v>116</v>
      </c>
      <c r="AU144" s="23" t="s">
        <v>84</v>
      </c>
      <c r="AY144" s="23" t="s">
        <v>113</v>
      </c>
      <c r="BE144" s="224">
        <f>IF(N144="základní",J144,0)</f>
        <v>0</v>
      </c>
      <c r="BF144" s="224">
        <f>IF(N144="snížená",J144,0)</f>
        <v>0</v>
      </c>
      <c r="BG144" s="224">
        <f>IF(N144="zákl. přenesená",J144,0)</f>
        <v>0</v>
      </c>
      <c r="BH144" s="224">
        <f>IF(N144="sníž. přenesená",J144,0)</f>
        <v>0</v>
      </c>
      <c r="BI144" s="224">
        <f>IF(N144="nulová",J144,0)</f>
        <v>0</v>
      </c>
      <c r="BJ144" s="23" t="s">
        <v>77</v>
      </c>
      <c r="BK144" s="224">
        <f>ROUND(I144*H144,2)</f>
        <v>0</v>
      </c>
      <c r="BL144" s="23" t="s">
        <v>121</v>
      </c>
      <c r="BM144" s="23" t="s">
        <v>223</v>
      </c>
    </row>
    <row r="145" s="11" customFormat="1">
      <c r="B145" s="225"/>
      <c r="C145" s="226"/>
      <c r="D145" s="227" t="s">
        <v>123</v>
      </c>
      <c r="E145" s="228" t="s">
        <v>21</v>
      </c>
      <c r="F145" s="229" t="s">
        <v>224</v>
      </c>
      <c r="G145" s="226"/>
      <c r="H145" s="230">
        <v>1.6799999999999999</v>
      </c>
      <c r="I145" s="231"/>
      <c r="J145" s="226"/>
      <c r="K145" s="226"/>
      <c r="L145" s="232"/>
      <c r="M145" s="233"/>
      <c r="N145" s="234"/>
      <c r="O145" s="234"/>
      <c r="P145" s="234"/>
      <c r="Q145" s="234"/>
      <c r="R145" s="234"/>
      <c r="S145" s="234"/>
      <c r="T145" s="235"/>
      <c r="AT145" s="236" t="s">
        <v>123</v>
      </c>
      <c r="AU145" s="236" t="s">
        <v>84</v>
      </c>
      <c r="AV145" s="11" t="s">
        <v>84</v>
      </c>
      <c r="AW145" s="11" t="s">
        <v>35</v>
      </c>
      <c r="AX145" s="11" t="s">
        <v>72</v>
      </c>
      <c r="AY145" s="236" t="s">
        <v>113</v>
      </c>
    </row>
    <row r="146" s="12" customFormat="1">
      <c r="B146" s="237"/>
      <c r="C146" s="238"/>
      <c r="D146" s="227" t="s">
        <v>123</v>
      </c>
      <c r="E146" s="239" t="s">
        <v>21</v>
      </c>
      <c r="F146" s="240" t="s">
        <v>125</v>
      </c>
      <c r="G146" s="238"/>
      <c r="H146" s="241">
        <v>1.6799999999999999</v>
      </c>
      <c r="I146" s="242"/>
      <c r="J146" s="238"/>
      <c r="K146" s="238"/>
      <c r="L146" s="243"/>
      <c r="M146" s="244"/>
      <c r="N146" s="245"/>
      <c r="O146" s="245"/>
      <c r="P146" s="245"/>
      <c r="Q146" s="245"/>
      <c r="R146" s="245"/>
      <c r="S146" s="245"/>
      <c r="T146" s="246"/>
      <c r="AT146" s="247" t="s">
        <v>123</v>
      </c>
      <c r="AU146" s="247" t="s">
        <v>84</v>
      </c>
      <c r="AV146" s="12" t="s">
        <v>126</v>
      </c>
      <c r="AW146" s="12" t="s">
        <v>35</v>
      </c>
      <c r="AX146" s="12" t="s">
        <v>77</v>
      </c>
      <c r="AY146" s="247" t="s">
        <v>113</v>
      </c>
    </row>
    <row r="147" s="1" customFormat="1" ht="16.5" customHeight="1">
      <c r="B147" s="45"/>
      <c r="C147" s="213" t="s">
        <v>9</v>
      </c>
      <c r="D147" s="213" t="s">
        <v>116</v>
      </c>
      <c r="E147" s="214" t="s">
        <v>225</v>
      </c>
      <c r="F147" s="215" t="s">
        <v>226</v>
      </c>
      <c r="G147" s="216" t="s">
        <v>129</v>
      </c>
      <c r="H147" s="217">
        <v>10.5</v>
      </c>
      <c r="I147" s="218"/>
      <c r="J147" s="219">
        <f>ROUND(I147*H147,2)</f>
        <v>0</v>
      </c>
      <c r="K147" s="215" t="s">
        <v>120</v>
      </c>
      <c r="L147" s="71"/>
      <c r="M147" s="220" t="s">
        <v>21</v>
      </c>
      <c r="N147" s="221" t="s">
        <v>43</v>
      </c>
      <c r="O147" s="46"/>
      <c r="P147" s="222">
        <f>O147*H147</f>
        <v>0</v>
      </c>
      <c r="Q147" s="222">
        <v>0.00046000000000000001</v>
      </c>
      <c r="R147" s="222">
        <f>Q147*H147</f>
        <v>0.0048300000000000001</v>
      </c>
      <c r="S147" s="222">
        <v>0</v>
      </c>
      <c r="T147" s="223">
        <f>S147*H147</f>
        <v>0</v>
      </c>
      <c r="AR147" s="23" t="s">
        <v>121</v>
      </c>
      <c r="AT147" s="23" t="s">
        <v>116</v>
      </c>
      <c r="AU147" s="23" t="s">
        <v>84</v>
      </c>
      <c r="AY147" s="23" t="s">
        <v>113</v>
      </c>
      <c r="BE147" s="224">
        <f>IF(N147="základní",J147,0)</f>
        <v>0</v>
      </c>
      <c r="BF147" s="224">
        <f>IF(N147="snížená",J147,0)</f>
        <v>0</v>
      </c>
      <c r="BG147" s="224">
        <f>IF(N147="zákl. přenesená",J147,0)</f>
        <v>0</v>
      </c>
      <c r="BH147" s="224">
        <f>IF(N147="sníž. přenesená",J147,0)</f>
        <v>0</v>
      </c>
      <c r="BI147" s="224">
        <f>IF(N147="nulová",J147,0)</f>
        <v>0</v>
      </c>
      <c r="BJ147" s="23" t="s">
        <v>77</v>
      </c>
      <c r="BK147" s="224">
        <f>ROUND(I147*H147,2)</f>
        <v>0</v>
      </c>
      <c r="BL147" s="23" t="s">
        <v>121</v>
      </c>
      <c r="BM147" s="23" t="s">
        <v>227</v>
      </c>
    </row>
    <row r="148" s="1" customFormat="1">
      <c r="B148" s="45"/>
      <c r="C148" s="73"/>
      <c r="D148" s="227" t="s">
        <v>131</v>
      </c>
      <c r="E148" s="73"/>
      <c r="F148" s="248" t="s">
        <v>152</v>
      </c>
      <c r="G148" s="73"/>
      <c r="H148" s="73"/>
      <c r="I148" s="184"/>
      <c r="J148" s="73"/>
      <c r="K148" s="73"/>
      <c r="L148" s="71"/>
      <c r="M148" s="249"/>
      <c r="N148" s="46"/>
      <c r="O148" s="46"/>
      <c r="P148" s="46"/>
      <c r="Q148" s="46"/>
      <c r="R148" s="46"/>
      <c r="S148" s="46"/>
      <c r="T148" s="94"/>
      <c r="AT148" s="23" t="s">
        <v>131</v>
      </c>
      <c r="AU148" s="23" t="s">
        <v>84</v>
      </c>
    </row>
    <row r="149" s="11" customFormat="1">
      <c r="B149" s="225"/>
      <c r="C149" s="226"/>
      <c r="D149" s="227" t="s">
        <v>123</v>
      </c>
      <c r="E149" s="228" t="s">
        <v>21</v>
      </c>
      <c r="F149" s="229" t="s">
        <v>228</v>
      </c>
      <c r="G149" s="226"/>
      <c r="H149" s="230">
        <v>10.5</v>
      </c>
      <c r="I149" s="231"/>
      <c r="J149" s="226"/>
      <c r="K149" s="226"/>
      <c r="L149" s="232"/>
      <c r="M149" s="233"/>
      <c r="N149" s="234"/>
      <c r="O149" s="234"/>
      <c r="P149" s="234"/>
      <c r="Q149" s="234"/>
      <c r="R149" s="234"/>
      <c r="S149" s="234"/>
      <c r="T149" s="235"/>
      <c r="AT149" s="236" t="s">
        <v>123</v>
      </c>
      <c r="AU149" s="236" t="s">
        <v>84</v>
      </c>
      <c r="AV149" s="11" t="s">
        <v>84</v>
      </c>
      <c r="AW149" s="11" t="s">
        <v>35</v>
      </c>
      <c r="AX149" s="11" t="s">
        <v>72</v>
      </c>
      <c r="AY149" s="236" t="s">
        <v>113</v>
      </c>
    </row>
    <row r="150" s="12" customFormat="1">
      <c r="B150" s="237"/>
      <c r="C150" s="238"/>
      <c r="D150" s="227" t="s">
        <v>123</v>
      </c>
      <c r="E150" s="239" t="s">
        <v>21</v>
      </c>
      <c r="F150" s="240" t="s">
        <v>125</v>
      </c>
      <c r="G150" s="238"/>
      <c r="H150" s="241">
        <v>10.5</v>
      </c>
      <c r="I150" s="242"/>
      <c r="J150" s="238"/>
      <c r="K150" s="238"/>
      <c r="L150" s="243"/>
      <c r="M150" s="244"/>
      <c r="N150" s="245"/>
      <c r="O150" s="245"/>
      <c r="P150" s="245"/>
      <c r="Q150" s="245"/>
      <c r="R150" s="245"/>
      <c r="S150" s="245"/>
      <c r="T150" s="246"/>
      <c r="AT150" s="247" t="s">
        <v>123</v>
      </c>
      <c r="AU150" s="247" t="s">
        <v>84</v>
      </c>
      <c r="AV150" s="12" t="s">
        <v>126</v>
      </c>
      <c r="AW150" s="12" t="s">
        <v>35</v>
      </c>
      <c r="AX150" s="12" t="s">
        <v>77</v>
      </c>
      <c r="AY150" s="247" t="s">
        <v>113</v>
      </c>
    </row>
    <row r="151" s="1" customFormat="1" ht="16.5" customHeight="1">
      <c r="B151" s="45"/>
      <c r="C151" s="213" t="s">
        <v>229</v>
      </c>
      <c r="D151" s="213" t="s">
        <v>116</v>
      </c>
      <c r="E151" s="214" t="s">
        <v>230</v>
      </c>
      <c r="F151" s="215" t="s">
        <v>231</v>
      </c>
      <c r="G151" s="216" t="s">
        <v>119</v>
      </c>
      <c r="H151" s="217">
        <v>3</v>
      </c>
      <c r="I151" s="218"/>
      <c r="J151" s="219">
        <f>ROUND(I151*H151,2)</f>
        <v>0</v>
      </c>
      <c r="K151" s="215" t="s">
        <v>21</v>
      </c>
      <c r="L151" s="71"/>
      <c r="M151" s="220" t="s">
        <v>21</v>
      </c>
      <c r="N151" s="221" t="s">
        <v>43</v>
      </c>
      <c r="O151" s="46"/>
      <c r="P151" s="222">
        <f>O151*H151</f>
        <v>0</v>
      </c>
      <c r="Q151" s="222">
        <v>0</v>
      </c>
      <c r="R151" s="222">
        <f>Q151*H151</f>
        <v>0</v>
      </c>
      <c r="S151" s="222">
        <v>0</v>
      </c>
      <c r="T151" s="223">
        <f>S151*H151</f>
        <v>0</v>
      </c>
      <c r="AR151" s="23" t="s">
        <v>232</v>
      </c>
      <c r="AT151" s="23" t="s">
        <v>116</v>
      </c>
      <c r="AU151" s="23" t="s">
        <v>84</v>
      </c>
      <c r="AY151" s="23" t="s">
        <v>113</v>
      </c>
      <c r="BE151" s="224">
        <f>IF(N151="základní",J151,0)</f>
        <v>0</v>
      </c>
      <c r="BF151" s="224">
        <f>IF(N151="snížená",J151,0)</f>
        <v>0</v>
      </c>
      <c r="BG151" s="224">
        <f>IF(N151="zákl. přenesená",J151,0)</f>
        <v>0</v>
      </c>
      <c r="BH151" s="224">
        <f>IF(N151="sníž. přenesená",J151,0)</f>
        <v>0</v>
      </c>
      <c r="BI151" s="224">
        <f>IF(N151="nulová",J151,0)</f>
        <v>0</v>
      </c>
      <c r="BJ151" s="23" t="s">
        <v>77</v>
      </c>
      <c r="BK151" s="224">
        <f>ROUND(I151*H151,2)</f>
        <v>0</v>
      </c>
      <c r="BL151" s="23" t="s">
        <v>232</v>
      </c>
      <c r="BM151" s="23" t="s">
        <v>233</v>
      </c>
    </row>
    <row r="152" s="1" customFormat="1" ht="38.25" customHeight="1">
      <c r="B152" s="45"/>
      <c r="C152" s="213" t="s">
        <v>234</v>
      </c>
      <c r="D152" s="213" t="s">
        <v>116</v>
      </c>
      <c r="E152" s="214" t="s">
        <v>235</v>
      </c>
      <c r="F152" s="215" t="s">
        <v>236</v>
      </c>
      <c r="G152" s="216" t="s">
        <v>237</v>
      </c>
      <c r="H152" s="250"/>
      <c r="I152" s="218"/>
      <c r="J152" s="219">
        <f>ROUND(I152*H152,2)</f>
        <v>0</v>
      </c>
      <c r="K152" s="215" t="s">
        <v>120</v>
      </c>
      <c r="L152" s="71"/>
      <c r="M152" s="220" t="s">
        <v>21</v>
      </c>
      <c r="N152" s="221" t="s">
        <v>43</v>
      </c>
      <c r="O152" s="46"/>
      <c r="P152" s="222">
        <f>O152*H152</f>
        <v>0</v>
      </c>
      <c r="Q152" s="222">
        <v>0</v>
      </c>
      <c r="R152" s="222">
        <f>Q152*H152</f>
        <v>0</v>
      </c>
      <c r="S152" s="222">
        <v>0</v>
      </c>
      <c r="T152" s="223">
        <f>S152*H152</f>
        <v>0</v>
      </c>
      <c r="AR152" s="23" t="s">
        <v>121</v>
      </c>
      <c r="AT152" s="23" t="s">
        <v>116</v>
      </c>
      <c r="AU152" s="23" t="s">
        <v>84</v>
      </c>
      <c r="AY152" s="23" t="s">
        <v>113</v>
      </c>
      <c r="BE152" s="224">
        <f>IF(N152="základní",J152,0)</f>
        <v>0</v>
      </c>
      <c r="BF152" s="224">
        <f>IF(N152="snížená",J152,0)</f>
        <v>0</v>
      </c>
      <c r="BG152" s="224">
        <f>IF(N152="zákl. přenesená",J152,0)</f>
        <v>0</v>
      </c>
      <c r="BH152" s="224">
        <f>IF(N152="sníž. přenesená",J152,0)</f>
        <v>0</v>
      </c>
      <c r="BI152" s="224">
        <f>IF(N152="nulová",J152,0)</f>
        <v>0</v>
      </c>
      <c r="BJ152" s="23" t="s">
        <v>77</v>
      </c>
      <c r="BK152" s="224">
        <f>ROUND(I152*H152,2)</f>
        <v>0</v>
      </c>
      <c r="BL152" s="23" t="s">
        <v>121</v>
      </c>
      <c r="BM152" s="23" t="s">
        <v>238</v>
      </c>
    </row>
    <row r="153" s="1" customFormat="1">
      <c r="B153" s="45"/>
      <c r="C153" s="73"/>
      <c r="D153" s="227" t="s">
        <v>131</v>
      </c>
      <c r="E153" s="73"/>
      <c r="F153" s="248" t="s">
        <v>239</v>
      </c>
      <c r="G153" s="73"/>
      <c r="H153" s="73"/>
      <c r="I153" s="184"/>
      <c r="J153" s="73"/>
      <c r="K153" s="73"/>
      <c r="L153" s="71"/>
      <c r="M153" s="249"/>
      <c r="N153" s="46"/>
      <c r="O153" s="46"/>
      <c r="P153" s="46"/>
      <c r="Q153" s="46"/>
      <c r="R153" s="46"/>
      <c r="S153" s="46"/>
      <c r="T153" s="94"/>
      <c r="AT153" s="23" t="s">
        <v>131</v>
      </c>
      <c r="AU153" s="23" t="s">
        <v>84</v>
      </c>
    </row>
    <row r="154" s="1" customFormat="1" ht="38.25" customHeight="1">
      <c r="B154" s="45"/>
      <c r="C154" s="213" t="s">
        <v>240</v>
      </c>
      <c r="D154" s="213" t="s">
        <v>116</v>
      </c>
      <c r="E154" s="214" t="s">
        <v>241</v>
      </c>
      <c r="F154" s="215" t="s">
        <v>242</v>
      </c>
      <c r="G154" s="216" t="s">
        <v>237</v>
      </c>
      <c r="H154" s="250"/>
      <c r="I154" s="218"/>
      <c r="J154" s="219">
        <f>ROUND(I154*H154,2)</f>
        <v>0</v>
      </c>
      <c r="K154" s="215" t="s">
        <v>120</v>
      </c>
      <c r="L154" s="71"/>
      <c r="M154" s="220" t="s">
        <v>21</v>
      </c>
      <c r="N154" s="221" t="s">
        <v>43</v>
      </c>
      <c r="O154" s="46"/>
      <c r="P154" s="222">
        <f>O154*H154</f>
        <v>0</v>
      </c>
      <c r="Q154" s="222">
        <v>0</v>
      </c>
      <c r="R154" s="222">
        <f>Q154*H154</f>
        <v>0</v>
      </c>
      <c r="S154" s="222">
        <v>0</v>
      </c>
      <c r="T154" s="223">
        <f>S154*H154</f>
        <v>0</v>
      </c>
      <c r="AR154" s="23" t="s">
        <v>121</v>
      </c>
      <c r="AT154" s="23" t="s">
        <v>116</v>
      </c>
      <c r="AU154" s="23" t="s">
        <v>84</v>
      </c>
      <c r="AY154" s="23" t="s">
        <v>113</v>
      </c>
      <c r="BE154" s="224">
        <f>IF(N154="základní",J154,0)</f>
        <v>0</v>
      </c>
      <c r="BF154" s="224">
        <f>IF(N154="snížená",J154,0)</f>
        <v>0</v>
      </c>
      <c r="BG154" s="224">
        <f>IF(N154="zákl. přenesená",J154,0)</f>
        <v>0</v>
      </c>
      <c r="BH154" s="224">
        <f>IF(N154="sníž. přenesená",J154,0)</f>
        <v>0</v>
      </c>
      <c r="BI154" s="224">
        <f>IF(N154="nulová",J154,0)</f>
        <v>0</v>
      </c>
      <c r="BJ154" s="23" t="s">
        <v>77</v>
      </c>
      <c r="BK154" s="224">
        <f>ROUND(I154*H154,2)</f>
        <v>0</v>
      </c>
      <c r="BL154" s="23" t="s">
        <v>121</v>
      </c>
      <c r="BM154" s="23" t="s">
        <v>243</v>
      </c>
    </row>
    <row r="155" s="1" customFormat="1">
      <c r="B155" s="45"/>
      <c r="C155" s="73"/>
      <c r="D155" s="227" t="s">
        <v>131</v>
      </c>
      <c r="E155" s="73"/>
      <c r="F155" s="248" t="s">
        <v>239</v>
      </c>
      <c r="G155" s="73"/>
      <c r="H155" s="73"/>
      <c r="I155" s="184"/>
      <c r="J155" s="73"/>
      <c r="K155" s="73"/>
      <c r="L155" s="71"/>
      <c r="M155" s="249"/>
      <c r="N155" s="46"/>
      <c r="O155" s="46"/>
      <c r="P155" s="46"/>
      <c r="Q155" s="46"/>
      <c r="R155" s="46"/>
      <c r="S155" s="46"/>
      <c r="T155" s="94"/>
      <c r="AT155" s="23" t="s">
        <v>131</v>
      </c>
      <c r="AU155" s="23" t="s">
        <v>84</v>
      </c>
    </row>
    <row r="156" s="10" customFormat="1" ht="29.88" customHeight="1">
      <c r="B156" s="197"/>
      <c r="C156" s="198"/>
      <c r="D156" s="199" t="s">
        <v>71</v>
      </c>
      <c r="E156" s="211" t="s">
        <v>244</v>
      </c>
      <c r="F156" s="211" t="s">
        <v>245</v>
      </c>
      <c r="G156" s="198"/>
      <c r="H156" s="198"/>
      <c r="I156" s="201"/>
      <c r="J156" s="212">
        <f>BK156</f>
        <v>0</v>
      </c>
      <c r="K156" s="198"/>
      <c r="L156" s="203"/>
      <c r="M156" s="204"/>
      <c r="N156" s="205"/>
      <c r="O156" s="205"/>
      <c r="P156" s="206">
        <f>SUM(P157:P262)</f>
        <v>0</v>
      </c>
      <c r="Q156" s="205"/>
      <c r="R156" s="206">
        <f>SUM(R157:R262)</f>
        <v>0.21921045000000003</v>
      </c>
      <c r="S156" s="205"/>
      <c r="T156" s="207">
        <f>SUM(T157:T262)</f>
        <v>0.098272999999999985</v>
      </c>
      <c r="AR156" s="208" t="s">
        <v>84</v>
      </c>
      <c r="AT156" s="209" t="s">
        <v>71</v>
      </c>
      <c r="AU156" s="209" t="s">
        <v>77</v>
      </c>
      <c r="AY156" s="208" t="s">
        <v>113</v>
      </c>
      <c r="BK156" s="210">
        <f>SUM(BK157:BK262)</f>
        <v>0</v>
      </c>
    </row>
    <row r="157" s="1" customFormat="1" ht="16.5" customHeight="1">
      <c r="B157" s="45"/>
      <c r="C157" s="213" t="s">
        <v>246</v>
      </c>
      <c r="D157" s="213" t="s">
        <v>116</v>
      </c>
      <c r="E157" s="214" t="s">
        <v>247</v>
      </c>
      <c r="F157" s="215" t="s">
        <v>248</v>
      </c>
      <c r="G157" s="216" t="s">
        <v>129</v>
      </c>
      <c r="H157" s="217">
        <v>7.5</v>
      </c>
      <c r="I157" s="218"/>
      <c r="J157" s="219">
        <f>ROUND(I157*H157,2)</f>
        <v>0</v>
      </c>
      <c r="K157" s="215" t="s">
        <v>120</v>
      </c>
      <c r="L157" s="71"/>
      <c r="M157" s="220" t="s">
        <v>21</v>
      </c>
      <c r="N157" s="221" t="s">
        <v>43</v>
      </c>
      <c r="O157" s="46"/>
      <c r="P157" s="222">
        <f>O157*H157</f>
        <v>0</v>
      </c>
      <c r="Q157" s="222">
        <v>0</v>
      </c>
      <c r="R157" s="222">
        <f>Q157*H157</f>
        <v>0</v>
      </c>
      <c r="S157" s="222">
        <v>0.0021299999999999999</v>
      </c>
      <c r="T157" s="223">
        <f>S157*H157</f>
        <v>0.015975</v>
      </c>
      <c r="AR157" s="23" t="s">
        <v>121</v>
      </c>
      <c r="AT157" s="23" t="s">
        <v>116</v>
      </c>
      <c r="AU157" s="23" t="s">
        <v>84</v>
      </c>
      <c r="AY157" s="23" t="s">
        <v>113</v>
      </c>
      <c r="BE157" s="224">
        <f>IF(N157="základní",J157,0)</f>
        <v>0</v>
      </c>
      <c r="BF157" s="224">
        <f>IF(N157="snížená",J157,0)</f>
        <v>0</v>
      </c>
      <c r="BG157" s="224">
        <f>IF(N157="zákl. přenesená",J157,0)</f>
        <v>0</v>
      </c>
      <c r="BH157" s="224">
        <f>IF(N157="sníž. přenesená",J157,0)</f>
        <v>0</v>
      </c>
      <c r="BI157" s="224">
        <f>IF(N157="nulová",J157,0)</f>
        <v>0</v>
      </c>
      <c r="BJ157" s="23" t="s">
        <v>77</v>
      </c>
      <c r="BK157" s="224">
        <f>ROUND(I157*H157,2)</f>
        <v>0</v>
      </c>
      <c r="BL157" s="23" t="s">
        <v>121</v>
      </c>
      <c r="BM157" s="23" t="s">
        <v>249</v>
      </c>
    </row>
    <row r="158" s="11" customFormat="1">
      <c r="B158" s="225"/>
      <c r="C158" s="226"/>
      <c r="D158" s="227" t="s">
        <v>123</v>
      </c>
      <c r="E158" s="228" t="s">
        <v>21</v>
      </c>
      <c r="F158" s="229" t="s">
        <v>250</v>
      </c>
      <c r="G158" s="226"/>
      <c r="H158" s="230">
        <v>7.5</v>
      </c>
      <c r="I158" s="231"/>
      <c r="J158" s="226"/>
      <c r="K158" s="226"/>
      <c r="L158" s="232"/>
      <c r="M158" s="233"/>
      <c r="N158" s="234"/>
      <c r="O158" s="234"/>
      <c r="P158" s="234"/>
      <c r="Q158" s="234"/>
      <c r="R158" s="234"/>
      <c r="S158" s="234"/>
      <c r="T158" s="235"/>
      <c r="AT158" s="236" t="s">
        <v>123</v>
      </c>
      <c r="AU158" s="236" t="s">
        <v>84</v>
      </c>
      <c r="AV158" s="11" t="s">
        <v>84</v>
      </c>
      <c r="AW158" s="11" t="s">
        <v>35</v>
      </c>
      <c r="AX158" s="11" t="s">
        <v>72</v>
      </c>
      <c r="AY158" s="236" t="s">
        <v>113</v>
      </c>
    </row>
    <row r="159" s="12" customFormat="1">
      <c r="B159" s="237"/>
      <c r="C159" s="238"/>
      <c r="D159" s="227" t="s">
        <v>123</v>
      </c>
      <c r="E159" s="239" t="s">
        <v>21</v>
      </c>
      <c r="F159" s="240" t="s">
        <v>125</v>
      </c>
      <c r="G159" s="238"/>
      <c r="H159" s="241">
        <v>7.5</v>
      </c>
      <c r="I159" s="242"/>
      <c r="J159" s="238"/>
      <c r="K159" s="238"/>
      <c r="L159" s="243"/>
      <c r="M159" s="244"/>
      <c r="N159" s="245"/>
      <c r="O159" s="245"/>
      <c r="P159" s="245"/>
      <c r="Q159" s="245"/>
      <c r="R159" s="245"/>
      <c r="S159" s="245"/>
      <c r="T159" s="246"/>
      <c r="AT159" s="247" t="s">
        <v>123</v>
      </c>
      <c r="AU159" s="247" t="s">
        <v>84</v>
      </c>
      <c r="AV159" s="12" t="s">
        <v>126</v>
      </c>
      <c r="AW159" s="12" t="s">
        <v>35</v>
      </c>
      <c r="AX159" s="12" t="s">
        <v>77</v>
      </c>
      <c r="AY159" s="247" t="s">
        <v>113</v>
      </c>
    </row>
    <row r="160" s="1" customFormat="1" ht="25.5" customHeight="1">
      <c r="B160" s="45"/>
      <c r="C160" s="213" t="s">
        <v>251</v>
      </c>
      <c r="D160" s="213" t="s">
        <v>116</v>
      </c>
      <c r="E160" s="214" t="s">
        <v>252</v>
      </c>
      <c r="F160" s="215" t="s">
        <v>253</v>
      </c>
      <c r="G160" s="216" t="s">
        <v>129</v>
      </c>
      <c r="H160" s="217">
        <v>15</v>
      </c>
      <c r="I160" s="218"/>
      <c r="J160" s="219">
        <f>ROUND(I160*H160,2)</f>
        <v>0</v>
      </c>
      <c r="K160" s="215" t="s">
        <v>120</v>
      </c>
      <c r="L160" s="71"/>
      <c r="M160" s="220" t="s">
        <v>21</v>
      </c>
      <c r="N160" s="221" t="s">
        <v>43</v>
      </c>
      <c r="O160" s="46"/>
      <c r="P160" s="222">
        <f>O160*H160</f>
        <v>0</v>
      </c>
      <c r="Q160" s="222">
        <v>0</v>
      </c>
      <c r="R160" s="222">
        <f>Q160*H160</f>
        <v>0</v>
      </c>
      <c r="S160" s="222">
        <v>0.0049699999999999996</v>
      </c>
      <c r="T160" s="223">
        <f>S160*H160</f>
        <v>0.074549999999999991</v>
      </c>
      <c r="AR160" s="23" t="s">
        <v>121</v>
      </c>
      <c r="AT160" s="23" t="s">
        <v>116</v>
      </c>
      <c r="AU160" s="23" t="s">
        <v>84</v>
      </c>
      <c r="AY160" s="23" t="s">
        <v>113</v>
      </c>
      <c r="BE160" s="224">
        <f>IF(N160="základní",J160,0)</f>
        <v>0</v>
      </c>
      <c r="BF160" s="224">
        <f>IF(N160="snížená",J160,0)</f>
        <v>0</v>
      </c>
      <c r="BG160" s="224">
        <f>IF(N160="zákl. přenesená",J160,0)</f>
        <v>0</v>
      </c>
      <c r="BH160" s="224">
        <f>IF(N160="sníž. přenesená",J160,0)</f>
        <v>0</v>
      </c>
      <c r="BI160" s="224">
        <f>IF(N160="nulová",J160,0)</f>
        <v>0</v>
      </c>
      <c r="BJ160" s="23" t="s">
        <v>77</v>
      </c>
      <c r="BK160" s="224">
        <f>ROUND(I160*H160,2)</f>
        <v>0</v>
      </c>
      <c r="BL160" s="23" t="s">
        <v>121</v>
      </c>
      <c r="BM160" s="23" t="s">
        <v>254</v>
      </c>
    </row>
    <row r="161" s="11" customFormat="1">
      <c r="B161" s="225"/>
      <c r="C161" s="226"/>
      <c r="D161" s="227" t="s">
        <v>123</v>
      </c>
      <c r="E161" s="228" t="s">
        <v>21</v>
      </c>
      <c r="F161" s="229" t="s">
        <v>255</v>
      </c>
      <c r="G161" s="226"/>
      <c r="H161" s="230">
        <v>15</v>
      </c>
      <c r="I161" s="231"/>
      <c r="J161" s="226"/>
      <c r="K161" s="226"/>
      <c r="L161" s="232"/>
      <c r="M161" s="233"/>
      <c r="N161" s="234"/>
      <c r="O161" s="234"/>
      <c r="P161" s="234"/>
      <c r="Q161" s="234"/>
      <c r="R161" s="234"/>
      <c r="S161" s="234"/>
      <c r="T161" s="235"/>
      <c r="AT161" s="236" t="s">
        <v>123</v>
      </c>
      <c r="AU161" s="236" t="s">
        <v>84</v>
      </c>
      <c r="AV161" s="11" t="s">
        <v>84</v>
      </c>
      <c r="AW161" s="11" t="s">
        <v>35</v>
      </c>
      <c r="AX161" s="11" t="s">
        <v>72</v>
      </c>
      <c r="AY161" s="236" t="s">
        <v>113</v>
      </c>
    </row>
    <row r="162" s="12" customFormat="1">
      <c r="B162" s="237"/>
      <c r="C162" s="238"/>
      <c r="D162" s="227" t="s">
        <v>123</v>
      </c>
      <c r="E162" s="239" t="s">
        <v>21</v>
      </c>
      <c r="F162" s="240" t="s">
        <v>125</v>
      </c>
      <c r="G162" s="238"/>
      <c r="H162" s="241">
        <v>15</v>
      </c>
      <c r="I162" s="242"/>
      <c r="J162" s="238"/>
      <c r="K162" s="238"/>
      <c r="L162" s="243"/>
      <c r="M162" s="244"/>
      <c r="N162" s="245"/>
      <c r="O162" s="245"/>
      <c r="P162" s="245"/>
      <c r="Q162" s="245"/>
      <c r="R162" s="245"/>
      <c r="S162" s="245"/>
      <c r="T162" s="246"/>
      <c r="AT162" s="247" t="s">
        <v>123</v>
      </c>
      <c r="AU162" s="247" t="s">
        <v>84</v>
      </c>
      <c r="AV162" s="12" t="s">
        <v>126</v>
      </c>
      <c r="AW162" s="12" t="s">
        <v>35</v>
      </c>
      <c r="AX162" s="12" t="s">
        <v>77</v>
      </c>
      <c r="AY162" s="247" t="s">
        <v>113</v>
      </c>
    </row>
    <row r="163" s="1" customFormat="1" ht="25.5" customHeight="1">
      <c r="B163" s="45"/>
      <c r="C163" s="213" t="s">
        <v>256</v>
      </c>
      <c r="D163" s="213" t="s">
        <v>116</v>
      </c>
      <c r="E163" s="214" t="s">
        <v>257</v>
      </c>
      <c r="F163" s="215" t="s">
        <v>258</v>
      </c>
      <c r="G163" s="216" t="s">
        <v>119</v>
      </c>
      <c r="H163" s="217">
        <v>7</v>
      </c>
      <c r="I163" s="218"/>
      <c r="J163" s="219">
        <f>ROUND(I163*H163,2)</f>
        <v>0</v>
      </c>
      <c r="K163" s="215" t="s">
        <v>120</v>
      </c>
      <c r="L163" s="71"/>
      <c r="M163" s="220" t="s">
        <v>21</v>
      </c>
      <c r="N163" s="221" t="s">
        <v>43</v>
      </c>
      <c r="O163" s="46"/>
      <c r="P163" s="222">
        <f>O163*H163</f>
        <v>0</v>
      </c>
      <c r="Q163" s="222">
        <v>0.0011999999999999999</v>
      </c>
      <c r="R163" s="222">
        <f>Q163*H163</f>
        <v>0.0083999999999999995</v>
      </c>
      <c r="S163" s="222">
        <v>0</v>
      </c>
      <c r="T163" s="223">
        <f>S163*H163</f>
        <v>0</v>
      </c>
      <c r="AR163" s="23" t="s">
        <v>121</v>
      </c>
      <c r="AT163" s="23" t="s">
        <v>116</v>
      </c>
      <c r="AU163" s="23" t="s">
        <v>84</v>
      </c>
      <c r="AY163" s="23" t="s">
        <v>113</v>
      </c>
      <c r="BE163" s="224">
        <f>IF(N163="základní",J163,0)</f>
        <v>0</v>
      </c>
      <c r="BF163" s="224">
        <f>IF(N163="snížená",J163,0)</f>
        <v>0</v>
      </c>
      <c r="BG163" s="224">
        <f>IF(N163="zákl. přenesená",J163,0)</f>
        <v>0</v>
      </c>
      <c r="BH163" s="224">
        <f>IF(N163="sníž. přenesená",J163,0)</f>
        <v>0</v>
      </c>
      <c r="BI163" s="224">
        <f>IF(N163="nulová",J163,0)</f>
        <v>0</v>
      </c>
      <c r="BJ163" s="23" t="s">
        <v>77</v>
      </c>
      <c r="BK163" s="224">
        <f>ROUND(I163*H163,2)</f>
        <v>0</v>
      </c>
      <c r="BL163" s="23" t="s">
        <v>121</v>
      </c>
      <c r="BM163" s="23" t="s">
        <v>259</v>
      </c>
    </row>
    <row r="164" s="1" customFormat="1">
      <c r="B164" s="45"/>
      <c r="C164" s="73"/>
      <c r="D164" s="227" t="s">
        <v>131</v>
      </c>
      <c r="E164" s="73"/>
      <c r="F164" s="248" t="s">
        <v>260</v>
      </c>
      <c r="G164" s="73"/>
      <c r="H164" s="73"/>
      <c r="I164" s="184"/>
      <c r="J164" s="73"/>
      <c r="K164" s="73"/>
      <c r="L164" s="71"/>
      <c r="M164" s="249"/>
      <c r="N164" s="46"/>
      <c r="O164" s="46"/>
      <c r="P164" s="46"/>
      <c r="Q164" s="46"/>
      <c r="R164" s="46"/>
      <c r="S164" s="46"/>
      <c r="T164" s="94"/>
      <c r="AT164" s="23" t="s">
        <v>131</v>
      </c>
      <c r="AU164" s="23" t="s">
        <v>84</v>
      </c>
    </row>
    <row r="165" s="1" customFormat="1" ht="25.5" customHeight="1">
      <c r="B165" s="45"/>
      <c r="C165" s="213" t="s">
        <v>261</v>
      </c>
      <c r="D165" s="213" t="s">
        <v>116</v>
      </c>
      <c r="E165" s="214" t="s">
        <v>262</v>
      </c>
      <c r="F165" s="215" t="s">
        <v>263</v>
      </c>
      <c r="G165" s="216" t="s">
        <v>119</v>
      </c>
      <c r="H165" s="217">
        <v>12</v>
      </c>
      <c r="I165" s="218"/>
      <c r="J165" s="219">
        <f>ROUND(I165*H165,2)</f>
        <v>0</v>
      </c>
      <c r="K165" s="215" t="s">
        <v>120</v>
      </c>
      <c r="L165" s="71"/>
      <c r="M165" s="220" t="s">
        <v>21</v>
      </c>
      <c r="N165" s="221" t="s">
        <v>43</v>
      </c>
      <c r="O165" s="46"/>
      <c r="P165" s="222">
        <f>O165*H165</f>
        <v>0</v>
      </c>
      <c r="Q165" s="222">
        <v>0.00155</v>
      </c>
      <c r="R165" s="222">
        <f>Q165*H165</f>
        <v>0.018599999999999998</v>
      </c>
      <c r="S165" s="222">
        <v>0</v>
      </c>
      <c r="T165" s="223">
        <f>S165*H165</f>
        <v>0</v>
      </c>
      <c r="AR165" s="23" t="s">
        <v>121</v>
      </c>
      <c r="AT165" s="23" t="s">
        <v>116</v>
      </c>
      <c r="AU165" s="23" t="s">
        <v>84</v>
      </c>
      <c r="AY165" s="23" t="s">
        <v>113</v>
      </c>
      <c r="BE165" s="224">
        <f>IF(N165="základní",J165,0)</f>
        <v>0</v>
      </c>
      <c r="BF165" s="224">
        <f>IF(N165="snížená",J165,0)</f>
        <v>0</v>
      </c>
      <c r="BG165" s="224">
        <f>IF(N165="zákl. přenesená",J165,0)</f>
        <v>0</v>
      </c>
      <c r="BH165" s="224">
        <f>IF(N165="sníž. přenesená",J165,0)</f>
        <v>0</v>
      </c>
      <c r="BI165" s="224">
        <f>IF(N165="nulová",J165,0)</f>
        <v>0</v>
      </c>
      <c r="BJ165" s="23" t="s">
        <v>77</v>
      </c>
      <c r="BK165" s="224">
        <f>ROUND(I165*H165,2)</f>
        <v>0</v>
      </c>
      <c r="BL165" s="23" t="s">
        <v>121</v>
      </c>
      <c r="BM165" s="23" t="s">
        <v>264</v>
      </c>
    </row>
    <row r="166" s="1" customFormat="1">
      <c r="B166" s="45"/>
      <c r="C166" s="73"/>
      <c r="D166" s="227" t="s">
        <v>131</v>
      </c>
      <c r="E166" s="73"/>
      <c r="F166" s="248" t="s">
        <v>260</v>
      </c>
      <c r="G166" s="73"/>
      <c r="H166" s="73"/>
      <c r="I166" s="184"/>
      <c r="J166" s="73"/>
      <c r="K166" s="73"/>
      <c r="L166" s="71"/>
      <c r="M166" s="249"/>
      <c r="N166" s="46"/>
      <c r="O166" s="46"/>
      <c r="P166" s="46"/>
      <c r="Q166" s="46"/>
      <c r="R166" s="46"/>
      <c r="S166" s="46"/>
      <c r="T166" s="94"/>
      <c r="AT166" s="23" t="s">
        <v>131</v>
      </c>
      <c r="AU166" s="23" t="s">
        <v>84</v>
      </c>
    </row>
    <row r="167" s="1" customFormat="1" ht="16.5" customHeight="1">
      <c r="B167" s="45"/>
      <c r="C167" s="213" t="s">
        <v>265</v>
      </c>
      <c r="D167" s="213" t="s">
        <v>116</v>
      </c>
      <c r="E167" s="214" t="s">
        <v>266</v>
      </c>
      <c r="F167" s="215" t="s">
        <v>267</v>
      </c>
      <c r="G167" s="216" t="s">
        <v>129</v>
      </c>
      <c r="H167" s="217">
        <v>25.600000000000001</v>
      </c>
      <c r="I167" s="218"/>
      <c r="J167" s="219">
        <f>ROUND(I167*H167,2)</f>
        <v>0</v>
      </c>
      <c r="K167" s="215" t="s">
        <v>120</v>
      </c>
      <c r="L167" s="71"/>
      <c r="M167" s="220" t="s">
        <v>21</v>
      </c>
      <c r="N167" s="221" t="s">
        <v>43</v>
      </c>
      <c r="O167" s="46"/>
      <c r="P167" s="222">
        <f>O167*H167</f>
        <v>0</v>
      </c>
      <c r="Q167" s="222">
        <v>0</v>
      </c>
      <c r="R167" s="222">
        <f>Q167*H167</f>
        <v>0</v>
      </c>
      <c r="S167" s="222">
        <v>0.00027999999999999998</v>
      </c>
      <c r="T167" s="223">
        <f>S167*H167</f>
        <v>0.0071679999999999999</v>
      </c>
      <c r="AR167" s="23" t="s">
        <v>121</v>
      </c>
      <c r="AT167" s="23" t="s">
        <v>116</v>
      </c>
      <c r="AU167" s="23" t="s">
        <v>84</v>
      </c>
      <c r="AY167" s="23" t="s">
        <v>113</v>
      </c>
      <c r="BE167" s="224">
        <f>IF(N167="základní",J167,0)</f>
        <v>0</v>
      </c>
      <c r="BF167" s="224">
        <f>IF(N167="snížená",J167,0)</f>
        <v>0</v>
      </c>
      <c r="BG167" s="224">
        <f>IF(N167="zákl. přenesená",J167,0)</f>
        <v>0</v>
      </c>
      <c r="BH167" s="224">
        <f>IF(N167="sníž. přenesená",J167,0)</f>
        <v>0</v>
      </c>
      <c r="BI167" s="224">
        <f>IF(N167="nulová",J167,0)</f>
        <v>0</v>
      </c>
      <c r="BJ167" s="23" t="s">
        <v>77</v>
      </c>
      <c r="BK167" s="224">
        <f>ROUND(I167*H167,2)</f>
        <v>0</v>
      </c>
      <c r="BL167" s="23" t="s">
        <v>121</v>
      </c>
      <c r="BM167" s="23" t="s">
        <v>268</v>
      </c>
    </row>
    <row r="168" s="11" customFormat="1">
      <c r="B168" s="225"/>
      <c r="C168" s="226"/>
      <c r="D168" s="227" t="s">
        <v>123</v>
      </c>
      <c r="E168" s="228" t="s">
        <v>21</v>
      </c>
      <c r="F168" s="229" t="s">
        <v>269</v>
      </c>
      <c r="G168" s="226"/>
      <c r="H168" s="230">
        <v>25.600000000000001</v>
      </c>
      <c r="I168" s="231"/>
      <c r="J168" s="226"/>
      <c r="K168" s="226"/>
      <c r="L168" s="232"/>
      <c r="M168" s="233"/>
      <c r="N168" s="234"/>
      <c r="O168" s="234"/>
      <c r="P168" s="234"/>
      <c r="Q168" s="234"/>
      <c r="R168" s="234"/>
      <c r="S168" s="234"/>
      <c r="T168" s="235"/>
      <c r="AT168" s="236" t="s">
        <v>123</v>
      </c>
      <c r="AU168" s="236" t="s">
        <v>84</v>
      </c>
      <c r="AV168" s="11" t="s">
        <v>84</v>
      </c>
      <c r="AW168" s="11" t="s">
        <v>35</v>
      </c>
      <c r="AX168" s="11" t="s">
        <v>72</v>
      </c>
      <c r="AY168" s="236" t="s">
        <v>113</v>
      </c>
    </row>
    <row r="169" s="12" customFormat="1">
      <c r="B169" s="237"/>
      <c r="C169" s="238"/>
      <c r="D169" s="227" t="s">
        <v>123</v>
      </c>
      <c r="E169" s="239" t="s">
        <v>21</v>
      </c>
      <c r="F169" s="240" t="s">
        <v>125</v>
      </c>
      <c r="G169" s="238"/>
      <c r="H169" s="241">
        <v>25.600000000000001</v>
      </c>
      <c r="I169" s="242"/>
      <c r="J169" s="238"/>
      <c r="K169" s="238"/>
      <c r="L169" s="243"/>
      <c r="M169" s="244"/>
      <c r="N169" s="245"/>
      <c r="O169" s="245"/>
      <c r="P169" s="245"/>
      <c r="Q169" s="245"/>
      <c r="R169" s="245"/>
      <c r="S169" s="245"/>
      <c r="T169" s="246"/>
      <c r="AT169" s="247" t="s">
        <v>123</v>
      </c>
      <c r="AU169" s="247" t="s">
        <v>84</v>
      </c>
      <c r="AV169" s="12" t="s">
        <v>126</v>
      </c>
      <c r="AW169" s="12" t="s">
        <v>35</v>
      </c>
      <c r="AX169" s="12" t="s">
        <v>77</v>
      </c>
      <c r="AY169" s="247" t="s">
        <v>113</v>
      </c>
    </row>
    <row r="170" s="1" customFormat="1" ht="16.5" customHeight="1">
      <c r="B170" s="45"/>
      <c r="C170" s="213" t="s">
        <v>270</v>
      </c>
      <c r="D170" s="213" t="s">
        <v>116</v>
      </c>
      <c r="E170" s="214" t="s">
        <v>271</v>
      </c>
      <c r="F170" s="215" t="s">
        <v>272</v>
      </c>
      <c r="G170" s="216" t="s">
        <v>129</v>
      </c>
      <c r="H170" s="217">
        <v>2</v>
      </c>
      <c r="I170" s="218"/>
      <c r="J170" s="219">
        <f>ROUND(I170*H170,2)</f>
        <v>0</v>
      </c>
      <c r="K170" s="215" t="s">
        <v>120</v>
      </c>
      <c r="L170" s="71"/>
      <c r="M170" s="220" t="s">
        <v>21</v>
      </c>
      <c r="N170" s="221" t="s">
        <v>43</v>
      </c>
      <c r="O170" s="46"/>
      <c r="P170" s="222">
        <f>O170*H170</f>
        <v>0</v>
      </c>
      <c r="Q170" s="222">
        <v>0</v>
      </c>
      <c r="R170" s="222">
        <f>Q170*H170</f>
        <v>0</v>
      </c>
      <c r="S170" s="222">
        <v>0.00029</v>
      </c>
      <c r="T170" s="223">
        <f>S170*H170</f>
        <v>0.00058</v>
      </c>
      <c r="AR170" s="23" t="s">
        <v>121</v>
      </c>
      <c r="AT170" s="23" t="s">
        <v>116</v>
      </c>
      <c r="AU170" s="23" t="s">
        <v>84</v>
      </c>
      <c r="AY170" s="23" t="s">
        <v>113</v>
      </c>
      <c r="BE170" s="224">
        <f>IF(N170="základní",J170,0)</f>
        <v>0</v>
      </c>
      <c r="BF170" s="224">
        <f>IF(N170="snížená",J170,0)</f>
        <v>0</v>
      </c>
      <c r="BG170" s="224">
        <f>IF(N170="zákl. přenesená",J170,0)</f>
        <v>0</v>
      </c>
      <c r="BH170" s="224">
        <f>IF(N170="sníž. přenesená",J170,0)</f>
        <v>0</v>
      </c>
      <c r="BI170" s="224">
        <f>IF(N170="nulová",J170,0)</f>
        <v>0</v>
      </c>
      <c r="BJ170" s="23" t="s">
        <v>77</v>
      </c>
      <c r="BK170" s="224">
        <f>ROUND(I170*H170,2)</f>
        <v>0</v>
      </c>
      <c r="BL170" s="23" t="s">
        <v>121</v>
      </c>
      <c r="BM170" s="23" t="s">
        <v>273</v>
      </c>
    </row>
    <row r="171" s="11" customFormat="1">
      <c r="B171" s="225"/>
      <c r="C171" s="226"/>
      <c r="D171" s="227" t="s">
        <v>123</v>
      </c>
      <c r="E171" s="228" t="s">
        <v>21</v>
      </c>
      <c r="F171" s="229" t="s">
        <v>274</v>
      </c>
      <c r="G171" s="226"/>
      <c r="H171" s="230">
        <v>2</v>
      </c>
      <c r="I171" s="231"/>
      <c r="J171" s="226"/>
      <c r="K171" s="226"/>
      <c r="L171" s="232"/>
      <c r="M171" s="233"/>
      <c r="N171" s="234"/>
      <c r="O171" s="234"/>
      <c r="P171" s="234"/>
      <c r="Q171" s="234"/>
      <c r="R171" s="234"/>
      <c r="S171" s="234"/>
      <c r="T171" s="235"/>
      <c r="AT171" s="236" t="s">
        <v>123</v>
      </c>
      <c r="AU171" s="236" t="s">
        <v>84</v>
      </c>
      <c r="AV171" s="11" t="s">
        <v>84</v>
      </c>
      <c r="AW171" s="11" t="s">
        <v>35</v>
      </c>
      <c r="AX171" s="11" t="s">
        <v>72</v>
      </c>
      <c r="AY171" s="236" t="s">
        <v>113</v>
      </c>
    </row>
    <row r="172" s="12" customFormat="1">
      <c r="B172" s="237"/>
      <c r="C172" s="238"/>
      <c r="D172" s="227" t="s">
        <v>123</v>
      </c>
      <c r="E172" s="239" t="s">
        <v>21</v>
      </c>
      <c r="F172" s="240" t="s">
        <v>125</v>
      </c>
      <c r="G172" s="238"/>
      <c r="H172" s="241">
        <v>2</v>
      </c>
      <c r="I172" s="242"/>
      <c r="J172" s="238"/>
      <c r="K172" s="238"/>
      <c r="L172" s="243"/>
      <c r="M172" s="244"/>
      <c r="N172" s="245"/>
      <c r="O172" s="245"/>
      <c r="P172" s="245"/>
      <c r="Q172" s="245"/>
      <c r="R172" s="245"/>
      <c r="S172" s="245"/>
      <c r="T172" s="246"/>
      <c r="AT172" s="247" t="s">
        <v>123</v>
      </c>
      <c r="AU172" s="247" t="s">
        <v>84</v>
      </c>
      <c r="AV172" s="12" t="s">
        <v>126</v>
      </c>
      <c r="AW172" s="12" t="s">
        <v>35</v>
      </c>
      <c r="AX172" s="12" t="s">
        <v>77</v>
      </c>
      <c r="AY172" s="247" t="s">
        <v>113</v>
      </c>
    </row>
    <row r="173" s="1" customFormat="1" ht="25.5" customHeight="1">
      <c r="B173" s="45"/>
      <c r="C173" s="213" t="s">
        <v>275</v>
      </c>
      <c r="D173" s="213" t="s">
        <v>116</v>
      </c>
      <c r="E173" s="214" t="s">
        <v>276</v>
      </c>
      <c r="F173" s="215" t="s">
        <v>277</v>
      </c>
      <c r="G173" s="216" t="s">
        <v>129</v>
      </c>
      <c r="H173" s="217">
        <v>23.625</v>
      </c>
      <c r="I173" s="218"/>
      <c r="J173" s="219">
        <f>ROUND(I173*H173,2)</f>
        <v>0</v>
      </c>
      <c r="K173" s="215" t="s">
        <v>120</v>
      </c>
      <c r="L173" s="71"/>
      <c r="M173" s="220" t="s">
        <v>21</v>
      </c>
      <c r="N173" s="221" t="s">
        <v>43</v>
      </c>
      <c r="O173" s="46"/>
      <c r="P173" s="222">
        <f>O173*H173</f>
        <v>0</v>
      </c>
      <c r="Q173" s="222">
        <v>0.00077999999999999999</v>
      </c>
      <c r="R173" s="222">
        <f>Q173*H173</f>
        <v>0.018427499999999999</v>
      </c>
      <c r="S173" s="222">
        <v>0</v>
      </c>
      <c r="T173" s="223">
        <f>S173*H173</f>
        <v>0</v>
      </c>
      <c r="AR173" s="23" t="s">
        <v>121</v>
      </c>
      <c r="AT173" s="23" t="s">
        <v>116</v>
      </c>
      <c r="AU173" s="23" t="s">
        <v>84</v>
      </c>
      <c r="AY173" s="23" t="s">
        <v>113</v>
      </c>
      <c r="BE173" s="224">
        <f>IF(N173="základní",J173,0)</f>
        <v>0</v>
      </c>
      <c r="BF173" s="224">
        <f>IF(N173="snížená",J173,0)</f>
        <v>0</v>
      </c>
      <c r="BG173" s="224">
        <f>IF(N173="zákl. přenesená",J173,0)</f>
        <v>0</v>
      </c>
      <c r="BH173" s="224">
        <f>IF(N173="sníž. přenesená",J173,0)</f>
        <v>0</v>
      </c>
      <c r="BI173" s="224">
        <f>IF(N173="nulová",J173,0)</f>
        <v>0</v>
      </c>
      <c r="BJ173" s="23" t="s">
        <v>77</v>
      </c>
      <c r="BK173" s="224">
        <f>ROUND(I173*H173,2)</f>
        <v>0</v>
      </c>
      <c r="BL173" s="23" t="s">
        <v>121</v>
      </c>
      <c r="BM173" s="23" t="s">
        <v>278</v>
      </c>
    </row>
    <row r="174" s="1" customFormat="1">
      <c r="B174" s="45"/>
      <c r="C174" s="73"/>
      <c r="D174" s="227" t="s">
        <v>131</v>
      </c>
      <c r="E174" s="73"/>
      <c r="F174" s="248" t="s">
        <v>279</v>
      </c>
      <c r="G174" s="73"/>
      <c r="H174" s="73"/>
      <c r="I174" s="184"/>
      <c r="J174" s="73"/>
      <c r="K174" s="73"/>
      <c r="L174" s="71"/>
      <c r="M174" s="249"/>
      <c r="N174" s="46"/>
      <c r="O174" s="46"/>
      <c r="P174" s="46"/>
      <c r="Q174" s="46"/>
      <c r="R174" s="46"/>
      <c r="S174" s="46"/>
      <c r="T174" s="94"/>
      <c r="AT174" s="23" t="s">
        <v>131</v>
      </c>
      <c r="AU174" s="23" t="s">
        <v>84</v>
      </c>
    </row>
    <row r="175" s="11" customFormat="1">
      <c r="B175" s="225"/>
      <c r="C175" s="226"/>
      <c r="D175" s="227" t="s">
        <v>123</v>
      </c>
      <c r="E175" s="228" t="s">
        <v>21</v>
      </c>
      <c r="F175" s="229" t="s">
        <v>280</v>
      </c>
      <c r="G175" s="226"/>
      <c r="H175" s="230">
        <v>10.5</v>
      </c>
      <c r="I175" s="231"/>
      <c r="J175" s="226"/>
      <c r="K175" s="226"/>
      <c r="L175" s="232"/>
      <c r="M175" s="233"/>
      <c r="N175" s="234"/>
      <c r="O175" s="234"/>
      <c r="P175" s="234"/>
      <c r="Q175" s="234"/>
      <c r="R175" s="234"/>
      <c r="S175" s="234"/>
      <c r="T175" s="235"/>
      <c r="AT175" s="236" t="s">
        <v>123</v>
      </c>
      <c r="AU175" s="236" t="s">
        <v>84</v>
      </c>
      <c r="AV175" s="11" t="s">
        <v>84</v>
      </c>
      <c r="AW175" s="11" t="s">
        <v>35</v>
      </c>
      <c r="AX175" s="11" t="s">
        <v>72</v>
      </c>
      <c r="AY175" s="236" t="s">
        <v>113</v>
      </c>
    </row>
    <row r="176" s="11" customFormat="1">
      <c r="B176" s="225"/>
      <c r="C176" s="226"/>
      <c r="D176" s="227" t="s">
        <v>123</v>
      </c>
      <c r="E176" s="228" t="s">
        <v>21</v>
      </c>
      <c r="F176" s="229" t="s">
        <v>281</v>
      </c>
      <c r="G176" s="226"/>
      <c r="H176" s="230">
        <v>11.130000000000001</v>
      </c>
      <c r="I176" s="231"/>
      <c r="J176" s="226"/>
      <c r="K176" s="226"/>
      <c r="L176" s="232"/>
      <c r="M176" s="233"/>
      <c r="N176" s="234"/>
      <c r="O176" s="234"/>
      <c r="P176" s="234"/>
      <c r="Q176" s="234"/>
      <c r="R176" s="234"/>
      <c r="S176" s="234"/>
      <c r="T176" s="235"/>
      <c r="AT176" s="236" t="s">
        <v>123</v>
      </c>
      <c r="AU176" s="236" t="s">
        <v>84</v>
      </c>
      <c r="AV176" s="11" t="s">
        <v>84</v>
      </c>
      <c r="AW176" s="11" t="s">
        <v>35</v>
      </c>
      <c r="AX176" s="11" t="s">
        <v>72</v>
      </c>
      <c r="AY176" s="236" t="s">
        <v>113</v>
      </c>
    </row>
    <row r="177" s="11" customFormat="1">
      <c r="B177" s="225"/>
      <c r="C177" s="226"/>
      <c r="D177" s="227" t="s">
        <v>123</v>
      </c>
      <c r="E177" s="228" t="s">
        <v>21</v>
      </c>
      <c r="F177" s="229" t="s">
        <v>282</v>
      </c>
      <c r="G177" s="226"/>
      <c r="H177" s="230">
        <v>1.9950000000000001</v>
      </c>
      <c r="I177" s="231"/>
      <c r="J177" s="226"/>
      <c r="K177" s="226"/>
      <c r="L177" s="232"/>
      <c r="M177" s="233"/>
      <c r="N177" s="234"/>
      <c r="O177" s="234"/>
      <c r="P177" s="234"/>
      <c r="Q177" s="234"/>
      <c r="R177" s="234"/>
      <c r="S177" s="234"/>
      <c r="T177" s="235"/>
      <c r="AT177" s="236" t="s">
        <v>123</v>
      </c>
      <c r="AU177" s="236" t="s">
        <v>84</v>
      </c>
      <c r="AV177" s="11" t="s">
        <v>84</v>
      </c>
      <c r="AW177" s="11" t="s">
        <v>35</v>
      </c>
      <c r="AX177" s="11" t="s">
        <v>72</v>
      </c>
      <c r="AY177" s="236" t="s">
        <v>113</v>
      </c>
    </row>
    <row r="178" s="12" customFormat="1">
      <c r="B178" s="237"/>
      <c r="C178" s="238"/>
      <c r="D178" s="227" t="s">
        <v>123</v>
      </c>
      <c r="E178" s="239" t="s">
        <v>21</v>
      </c>
      <c r="F178" s="240" t="s">
        <v>125</v>
      </c>
      <c r="G178" s="238"/>
      <c r="H178" s="241">
        <v>23.625</v>
      </c>
      <c r="I178" s="242"/>
      <c r="J178" s="238"/>
      <c r="K178" s="238"/>
      <c r="L178" s="243"/>
      <c r="M178" s="244"/>
      <c r="N178" s="245"/>
      <c r="O178" s="245"/>
      <c r="P178" s="245"/>
      <c r="Q178" s="245"/>
      <c r="R178" s="245"/>
      <c r="S178" s="245"/>
      <c r="T178" s="246"/>
      <c r="AT178" s="247" t="s">
        <v>123</v>
      </c>
      <c r="AU178" s="247" t="s">
        <v>84</v>
      </c>
      <c r="AV178" s="12" t="s">
        <v>126</v>
      </c>
      <c r="AW178" s="12" t="s">
        <v>35</v>
      </c>
      <c r="AX178" s="12" t="s">
        <v>77</v>
      </c>
      <c r="AY178" s="247" t="s">
        <v>113</v>
      </c>
    </row>
    <row r="179" s="1" customFormat="1" ht="25.5" customHeight="1">
      <c r="B179" s="45"/>
      <c r="C179" s="213" t="s">
        <v>283</v>
      </c>
      <c r="D179" s="213" t="s">
        <v>116</v>
      </c>
      <c r="E179" s="214" t="s">
        <v>284</v>
      </c>
      <c r="F179" s="215" t="s">
        <v>285</v>
      </c>
      <c r="G179" s="216" t="s">
        <v>129</v>
      </c>
      <c r="H179" s="217">
        <v>54.390000000000001</v>
      </c>
      <c r="I179" s="218"/>
      <c r="J179" s="219">
        <f>ROUND(I179*H179,2)</f>
        <v>0</v>
      </c>
      <c r="K179" s="215" t="s">
        <v>120</v>
      </c>
      <c r="L179" s="71"/>
      <c r="M179" s="220" t="s">
        <v>21</v>
      </c>
      <c r="N179" s="221" t="s">
        <v>43</v>
      </c>
      <c r="O179" s="46"/>
      <c r="P179" s="222">
        <f>O179*H179</f>
        <v>0</v>
      </c>
      <c r="Q179" s="222">
        <v>0.00096000000000000002</v>
      </c>
      <c r="R179" s="222">
        <f>Q179*H179</f>
        <v>0.052214400000000001</v>
      </c>
      <c r="S179" s="222">
        <v>0</v>
      </c>
      <c r="T179" s="223">
        <f>S179*H179</f>
        <v>0</v>
      </c>
      <c r="AR179" s="23" t="s">
        <v>121</v>
      </c>
      <c r="AT179" s="23" t="s">
        <v>116</v>
      </c>
      <c r="AU179" s="23" t="s">
        <v>84</v>
      </c>
      <c r="AY179" s="23" t="s">
        <v>113</v>
      </c>
      <c r="BE179" s="224">
        <f>IF(N179="základní",J179,0)</f>
        <v>0</v>
      </c>
      <c r="BF179" s="224">
        <f>IF(N179="snížená",J179,0)</f>
        <v>0</v>
      </c>
      <c r="BG179" s="224">
        <f>IF(N179="zákl. přenesená",J179,0)</f>
        <v>0</v>
      </c>
      <c r="BH179" s="224">
        <f>IF(N179="sníž. přenesená",J179,0)</f>
        <v>0</v>
      </c>
      <c r="BI179" s="224">
        <f>IF(N179="nulová",J179,0)</f>
        <v>0</v>
      </c>
      <c r="BJ179" s="23" t="s">
        <v>77</v>
      </c>
      <c r="BK179" s="224">
        <f>ROUND(I179*H179,2)</f>
        <v>0</v>
      </c>
      <c r="BL179" s="23" t="s">
        <v>121</v>
      </c>
      <c r="BM179" s="23" t="s">
        <v>286</v>
      </c>
    </row>
    <row r="180" s="1" customFormat="1">
      <c r="B180" s="45"/>
      <c r="C180" s="73"/>
      <c r="D180" s="227" t="s">
        <v>131</v>
      </c>
      <c r="E180" s="73"/>
      <c r="F180" s="248" t="s">
        <v>279</v>
      </c>
      <c r="G180" s="73"/>
      <c r="H180" s="73"/>
      <c r="I180" s="184"/>
      <c r="J180" s="73"/>
      <c r="K180" s="73"/>
      <c r="L180" s="71"/>
      <c r="M180" s="249"/>
      <c r="N180" s="46"/>
      <c r="O180" s="46"/>
      <c r="P180" s="46"/>
      <c r="Q180" s="46"/>
      <c r="R180" s="46"/>
      <c r="S180" s="46"/>
      <c r="T180" s="94"/>
      <c r="AT180" s="23" t="s">
        <v>131</v>
      </c>
      <c r="AU180" s="23" t="s">
        <v>84</v>
      </c>
    </row>
    <row r="181" s="11" customFormat="1">
      <c r="B181" s="225"/>
      <c r="C181" s="226"/>
      <c r="D181" s="227" t="s">
        <v>123</v>
      </c>
      <c r="E181" s="228" t="s">
        <v>21</v>
      </c>
      <c r="F181" s="229" t="s">
        <v>287</v>
      </c>
      <c r="G181" s="226"/>
      <c r="H181" s="230">
        <v>30.449999999999999</v>
      </c>
      <c r="I181" s="231"/>
      <c r="J181" s="226"/>
      <c r="K181" s="226"/>
      <c r="L181" s="232"/>
      <c r="M181" s="233"/>
      <c r="N181" s="234"/>
      <c r="O181" s="234"/>
      <c r="P181" s="234"/>
      <c r="Q181" s="234"/>
      <c r="R181" s="234"/>
      <c r="S181" s="234"/>
      <c r="T181" s="235"/>
      <c r="AT181" s="236" t="s">
        <v>123</v>
      </c>
      <c r="AU181" s="236" t="s">
        <v>84</v>
      </c>
      <c r="AV181" s="11" t="s">
        <v>84</v>
      </c>
      <c r="AW181" s="11" t="s">
        <v>35</v>
      </c>
      <c r="AX181" s="11" t="s">
        <v>72</v>
      </c>
      <c r="AY181" s="236" t="s">
        <v>113</v>
      </c>
    </row>
    <row r="182" s="11" customFormat="1">
      <c r="B182" s="225"/>
      <c r="C182" s="226"/>
      <c r="D182" s="227" t="s">
        <v>123</v>
      </c>
      <c r="E182" s="228" t="s">
        <v>21</v>
      </c>
      <c r="F182" s="229" t="s">
        <v>288</v>
      </c>
      <c r="G182" s="226"/>
      <c r="H182" s="230">
        <v>12.18</v>
      </c>
      <c r="I182" s="231"/>
      <c r="J182" s="226"/>
      <c r="K182" s="226"/>
      <c r="L182" s="232"/>
      <c r="M182" s="233"/>
      <c r="N182" s="234"/>
      <c r="O182" s="234"/>
      <c r="P182" s="234"/>
      <c r="Q182" s="234"/>
      <c r="R182" s="234"/>
      <c r="S182" s="234"/>
      <c r="T182" s="235"/>
      <c r="AT182" s="236" t="s">
        <v>123</v>
      </c>
      <c r="AU182" s="236" t="s">
        <v>84</v>
      </c>
      <c r="AV182" s="11" t="s">
        <v>84</v>
      </c>
      <c r="AW182" s="11" t="s">
        <v>35</v>
      </c>
      <c r="AX182" s="11" t="s">
        <v>72</v>
      </c>
      <c r="AY182" s="236" t="s">
        <v>113</v>
      </c>
    </row>
    <row r="183" s="11" customFormat="1">
      <c r="B183" s="225"/>
      <c r="C183" s="226"/>
      <c r="D183" s="227" t="s">
        <v>123</v>
      </c>
      <c r="E183" s="228" t="s">
        <v>21</v>
      </c>
      <c r="F183" s="229" t="s">
        <v>289</v>
      </c>
      <c r="G183" s="226"/>
      <c r="H183" s="230">
        <v>11.76</v>
      </c>
      <c r="I183" s="231"/>
      <c r="J183" s="226"/>
      <c r="K183" s="226"/>
      <c r="L183" s="232"/>
      <c r="M183" s="233"/>
      <c r="N183" s="234"/>
      <c r="O183" s="234"/>
      <c r="P183" s="234"/>
      <c r="Q183" s="234"/>
      <c r="R183" s="234"/>
      <c r="S183" s="234"/>
      <c r="T183" s="235"/>
      <c r="AT183" s="236" t="s">
        <v>123</v>
      </c>
      <c r="AU183" s="236" t="s">
        <v>84</v>
      </c>
      <c r="AV183" s="11" t="s">
        <v>84</v>
      </c>
      <c r="AW183" s="11" t="s">
        <v>35</v>
      </c>
      <c r="AX183" s="11" t="s">
        <v>72</v>
      </c>
      <c r="AY183" s="236" t="s">
        <v>113</v>
      </c>
    </row>
    <row r="184" s="12" customFormat="1">
      <c r="B184" s="237"/>
      <c r="C184" s="238"/>
      <c r="D184" s="227" t="s">
        <v>123</v>
      </c>
      <c r="E184" s="239" t="s">
        <v>21</v>
      </c>
      <c r="F184" s="240" t="s">
        <v>125</v>
      </c>
      <c r="G184" s="238"/>
      <c r="H184" s="241">
        <v>54.390000000000001</v>
      </c>
      <c r="I184" s="242"/>
      <c r="J184" s="238"/>
      <c r="K184" s="238"/>
      <c r="L184" s="243"/>
      <c r="M184" s="244"/>
      <c r="N184" s="245"/>
      <c r="O184" s="245"/>
      <c r="P184" s="245"/>
      <c r="Q184" s="245"/>
      <c r="R184" s="245"/>
      <c r="S184" s="245"/>
      <c r="T184" s="246"/>
      <c r="AT184" s="247" t="s">
        <v>123</v>
      </c>
      <c r="AU184" s="247" t="s">
        <v>84</v>
      </c>
      <c r="AV184" s="12" t="s">
        <v>126</v>
      </c>
      <c r="AW184" s="12" t="s">
        <v>35</v>
      </c>
      <c r="AX184" s="12" t="s">
        <v>77</v>
      </c>
      <c r="AY184" s="247" t="s">
        <v>113</v>
      </c>
    </row>
    <row r="185" s="1" customFormat="1" ht="25.5" customHeight="1">
      <c r="B185" s="45"/>
      <c r="C185" s="213" t="s">
        <v>290</v>
      </c>
      <c r="D185" s="213" t="s">
        <v>116</v>
      </c>
      <c r="E185" s="214" t="s">
        <v>291</v>
      </c>
      <c r="F185" s="215" t="s">
        <v>292</v>
      </c>
      <c r="G185" s="216" t="s">
        <v>129</v>
      </c>
      <c r="H185" s="217">
        <v>11.34</v>
      </c>
      <c r="I185" s="218"/>
      <c r="J185" s="219">
        <f>ROUND(I185*H185,2)</f>
        <v>0</v>
      </c>
      <c r="K185" s="215" t="s">
        <v>120</v>
      </c>
      <c r="L185" s="71"/>
      <c r="M185" s="220" t="s">
        <v>21</v>
      </c>
      <c r="N185" s="221" t="s">
        <v>43</v>
      </c>
      <c r="O185" s="46"/>
      <c r="P185" s="222">
        <f>O185*H185</f>
        <v>0</v>
      </c>
      <c r="Q185" s="222">
        <v>0.00125</v>
      </c>
      <c r="R185" s="222">
        <f>Q185*H185</f>
        <v>0.014175</v>
      </c>
      <c r="S185" s="222">
        <v>0</v>
      </c>
      <c r="T185" s="223">
        <f>S185*H185</f>
        <v>0</v>
      </c>
      <c r="AR185" s="23" t="s">
        <v>121</v>
      </c>
      <c r="AT185" s="23" t="s">
        <v>116</v>
      </c>
      <c r="AU185" s="23" t="s">
        <v>84</v>
      </c>
      <c r="AY185" s="23" t="s">
        <v>113</v>
      </c>
      <c r="BE185" s="224">
        <f>IF(N185="základní",J185,0)</f>
        <v>0</v>
      </c>
      <c r="BF185" s="224">
        <f>IF(N185="snížená",J185,0)</f>
        <v>0</v>
      </c>
      <c r="BG185" s="224">
        <f>IF(N185="zákl. přenesená",J185,0)</f>
        <v>0</v>
      </c>
      <c r="BH185" s="224">
        <f>IF(N185="sníž. přenesená",J185,0)</f>
        <v>0</v>
      </c>
      <c r="BI185" s="224">
        <f>IF(N185="nulová",J185,0)</f>
        <v>0</v>
      </c>
      <c r="BJ185" s="23" t="s">
        <v>77</v>
      </c>
      <c r="BK185" s="224">
        <f>ROUND(I185*H185,2)</f>
        <v>0</v>
      </c>
      <c r="BL185" s="23" t="s">
        <v>121</v>
      </c>
      <c r="BM185" s="23" t="s">
        <v>293</v>
      </c>
    </row>
    <row r="186" s="1" customFormat="1">
      <c r="B186" s="45"/>
      <c r="C186" s="73"/>
      <c r="D186" s="227" t="s">
        <v>131</v>
      </c>
      <c r="E186" s="73"/>
      <c r="F186" s="248" t="s">
        <v>279</v>
      </c>
      <c r="G186" s="73"/>
      <c r="H186" s="73"/>
      <c r="I186" s="184"/>
      <c r="J186" s="73"/>
      <c r="K186" s="73"/>
      <c r="L186" s="71"/>
      <c r="M186" s="249"/>
      <c r="N186" s="46"/>
      <c r="O186" s="46"/>
      <c r="P186" s="46"/>
      <c r="Q186" s="46"/>
      <c r="R186" s="46"/>
      <c r="S186" s="46"/>
      <c r="T186" s="94"/>
      <c r="AT186" s="23" t="s">
        <v>131</v>
      </c>
      <c r="AU186" s="23" t="s">
        <v>84</v>
      </c>
    </row>
    <row r="187" s="11" customFormat="1">
      <c r="B187" s="225"/>
      <c r="C187" s="226"/>
      <c r="D187" s="227" t="s">
        <v>123</v>
      </c>
      <c r="E187" s="228" t="s">
        <v>21</v>
      </c>
      <c r="F187" s="229" t="s">
        <v>294</v>
      </c>
      <c r="G187" s="226"/>
      <c r="H187" s="230">
        <v>11.34</v>
      </c>
      <c r="I187" s="231"/>
      <c r="J187" s="226"/>
      <c r="K187" s="226"/>
      <c r="L187" s="232"/>
      <c r="M187" s="233"/>
      <c r="N187" s="234"/>
      <c r="O187" s="234"/>
      <c r="P187" s="234"/>
      <c r="Q187" s="234"/>
      <c r="R187" s="234"/>
      <c r="S187" s="234"/>
      <c r="T187" s="235"/>
      <c r="AT187" s="236" t="s">
        <v>123</v>
      </c>
      <c r="AU187" s="236" t="s">
        <v>84</v>
      </c>
      <c r="AV187" s="11" t="s">
        <v>84</v>
      </c>
      <c r="AW187" s="11" t="s">
        <v>35</v>
      </c>
      <c r="AX187" s="11" t="s">
        <v>72</v>
      </c>
      <c r="AY187" s="236" t="s">
        <v>113</v>
      </c>
    </row>
    <row r="188" s="12" customFormat="1">
      <c r="B188" s="237"/>
      <c r="C188" s="238"/>
      <c r="D188" s="227" t="s">
        <v>123</v>
      </c>
      <c r="E188" s="239" t="s">
        <v>21</v>
      </c>
      <c r="F188" s="240" t="s">
        <v>125</v>
      </c>
      <c r="G188" s="238"/>
      <c r="H188" s="241">
        <v>11.34</v>
      </c>
      <c r="I188" s="242"/>
      <c r="J188" s="238"/>
      <c r="K188" s="238"/>
      <c r="L188" s="243"/>
      <c r="M188" s="244"/>
      <c r="N188" s="245"/>
      <c r="O188" s="245"/>
      <c r="P188" s="245"/>
      <c r="Q188" s="245"/>
      <c r="R188" s="245"/>
      <c r="S188" s="245"/>
      <c r="T188" s="246"/>
      <c r="AT188" s="247" t="s">
        <v>123</v>
      </c>
      <c r="AU188" s="247" t="s">
        <v>84</v>
      </c>
      <c r="AV188" s="12" t="s">
        <v>126</v>
      </c>
      <c r="AW188" s="12" t="s">
        <v>35</v>
      </c>
      <c r="AX188" s="12" t="s">
        <v>77</v>
      </c>
      <c r="AY188" s="247" t="s">
        <v>113</v>
      </c>
    </row>
    <row r="189" s="1" customFormat="1" ht="25.5" customHeight="1">
      <c r="B189" s="45"/>
      <c r="C189" s="213" t="s">
        <v>295</v>
      </c>
      <c r="D189" s="213" t="s">
        <v>116</v>
      </c>
      <c r="E189" s="214" t="s">
        <v>296</v>
      </c>
      <c r="F189" s="215" t="s">
        <v>297</v>
      </c>
      <c r="G189" s="216" t="s">
        <v>129</v>
      </c>
      <c r="H189" s="217">
        <v>22.785</v>
      </c>
      <c r="I189" s="218"/>
      <c r="J189" s="219">
        <f>ROUND(I189*H189,2)</f>
        <v>0</v>
      </c>
      <c r="K189" s="215" t="s">
        <v>120</v>
      </c>
      <c r="L189" s="71"/>
      <c r="M189" s="220" t="s">
        <v>21</v>
      </c>
      <c r="N189" s="221" t="s">
        <v>43</v>
      </c>
      <c r="O189" s="46"/>
      <c r="P189" s="222">
        <f>O189*H189</f>
        <v>0</v>
      </c>
      <c r="Q189" s="222">
        <v>0.0025600000000000002</v>
      </c>
      <c r="R189" s="222">
        <f>Q189*H189</f>
        <v>0.058329600000000002</v>
      </c>
      <c r="S189" s="222">
        <v>0</v>
      </c>
      <c r="T189" s="223">
        <f>S189*H189</f>
        <v>0</v>
      </c>
      <c r="AR189" s="23" t="s">
        <v>121</v>
      </c>
      <c r="AT189" s="23" t="s">
        <v>116</v>
      </c>
      <c r="AU189" s="23" t="s">
        <v>84</v>
      </c>
      <c r="AY189" s="23" t="s">
        <v>113</v>
      </c>
      <c r="BE189" s="224">
        <f>IF(N189="základní",J189,0)</f>
        <v>0</v>
      </c>
      <c r="BF189" s="224">
        <f>IF(N189="snížená",J189,0)</f>
        <v>0</v>
      </c>
      <c r="BG189" s="224">
        <f>IF(N189="zákl. přenesená",J189,0)</f>
        <v>0</v>
      </c>
      <c r="BH189" s="224">
        <f>IF(N189="sníž. přenesená",J189,0)</f>
        <v>0</v>
      </c>
      <c r="BI189" s="224">
        <f>IF(N189="nulová",J189,0)</f>
        <v>0</v>
      </c>
      <c r="BJ189" s="23" t="s">
        <v>77</v>
      </c>
      <c r="BK189" s="224">
        <f>ROUND(I189*H189,2)</f>
        <v>0</v>
      </c>
      <c r="BL189" s="23" t="s">
        <v>121</v>
      </c>
      <c r="BM189" s="23" t="s">
        <v>298</v>
      </c>
    </row>
    <row r="190" s="1" customFormat="1">
      <c r="B190" s="45"/>
      <c r="C190" s="73"/>
      <c r="D190" s="227" t="s">
        <v>131</v>
      </c>
      <c r="E190" s="73"/>
      <c r="F190" s="248" t="s">
        <v>279</v>
      </c>
      <c r="G190" s="73"/>
      <c r="H190" s="73"/>
      <c r="I190" s="184"/>
      <c r="J190" s="73"/>
      <c r="K190" s="73"/>
      <c r="L190" s="71"/>
      <c r="M190" s="249"/>
      <c r="N190" s="46"/>
      <c r="O190" s="46"/>
      <c r="P190" s="46"/>
      <c r="Q190" s="46"/>
      <c r="R190" s="46"/>
      <c r="S190" s="46"/>
      <c r="T190" s="94"/>
      <c r="AT190" s="23" t="s">
        <v>131</v>
      </c>
      <c r="AU190" s="23" t="s">
        <v>84</v>
      </c>
    </row>
    <row r="191" s="11" customFormat="1">
      <c r="B191" s="225"/>
      <c r="C191" s="226"/>
      <c r="D191" s="227" t="s">
        <v>123</v>
      </c>
      <c r="E191" s="228" t="s">
        <v>21</v>
      </c>
      <c r="F191" s="229" t="s">
        <v>299</v>
      </c>
      <c r="G191" s="226"/>
      <c r="H191" s="230">
        <v>11.34</v>
      </c>
      <c r="I191" s="231"/>
      <c r="J191" s="226"/>
      <c r="K191" s="226"/>
      <c r="L191" s="232"/>
      <c r="M191" s="233"/>
      <c r="N191" s="234"/>
      <c r="O191" s="234"/>
      <c r="P191" s="234"/>
      <c r="Q191" s="234"/>
      <c r="R191" s="234"/>
      <c r="S191" s="234"/>
      <c r="T191" s="235"/>
      <c r="AT191" s="236" t="s">
        <v>123</v>
      </c>
      <c r="AU191" s="236" t="s">
        <v>84</v>
      </c>
      <c r="AV191" s="11" t="s">
        <v>84</v>
      </c>
      <c r="AW191" s="11" t="s">
        <v>35</v>
      </c>
      <c r="AX191" s="11" t="s">
        <v>72</v>
      </c>
      <c r="AY191" s="236" t="s">
        <v>113</v>
      </c>
    </row>
    <row r="192" s="11" customFormat="1">
      <c r="B192" s="225"/>
      <c r="C192" s="226"/>
      <c r="D192" s="227" t="s">
        <v>123</v>
      </c>
      <c r="E192" s="228" t="s">
        <v>21</v>
      </c>
      <c r="F192" s="229" t="s">
        <v>300</v>
      </c>
      <c r="G192" s="226"/>
      <c r="H192" s="230">
        <v>11.445</v>
      </c>
      <c r="I192" s="231"/>
      <c r="J192" s="226"/>
      <c r="K192" s="226"/>
      <c r="L192" s="232"/>
      <c r="M192" s="233"/>
      <c r="N192" s="234"/>
      <c r="O192" s="234"/>
      <c r="P192" s="234"/>
      <c r="Q192" s="234"/>
      <c r="R192" s="234"/>
      <c r="S192" s="234"/>
      <c r="T192" s="235"/>
      <c r="AT192" s="236" t="s">
        <v>123</v>
      </c>
      <c r="AU192" s="236" t="s">
        <v>84</v>
      </c>
      <c r="AV192" s="11" t="s">
        <v>84</v>
      </c>
      <c r="AW192" s="11" t="s">
        <v>35</v>
      </c>
      <c r="AX192" s="11" t="s">
        <v>72</v>
      </c>
      <c r="AY192" s="236" t="s">
        <v>113</v>
      </c>
    </row>
    <row r="193" s="12" customFormat="1">
      <c r="B193" s="237"/>
      <c r="C193" s="238"/>
      <c r="D193" s="227" t="s">
        <v>123</v>
      </c>
      <c r="E193" s="239" t="s">
        <v>21</v>
      </c>
      <c r="F193" s="240" t="s">
        <v>125</v>
      </c>
      <c r="G193" s="238"/>
      <c r="H193" s="241">
        <v>22.785</v>
      </c>
      <c r="I193" s="242"/>
      <c r="J193" s="238"/>
      <c r="K193" s="238"/>
      <c r="L193" s="243"/>
      <c r="M193" s="244"/>
      <c r="N193" s="245"/>
      <c r="O193" s="245"/>
      <c r="P193" s="245"/>
      <c r="Q193" s="245"/>
      <c r="R193" s="245"/>
      <c r="S193" s="245"/>
      <c r="T193" s="246"/>
      <c r="AT193" s="247" t="s">
        <v>123</v>
      </c>
      <c r="AU193" s="247" t="s">
        <v>84</v>
      </c>
      <c r="AV193" s="12" t="s">
        <v>126</v>
      </c>
      <c r="AW193" s="12" t="s">
        <v>35</v>
      </c>
      <c r="AX193" s="12" t="s">
        <v>77</v>
      </c>
      <c r="AY193" s="247" t="s">
        <v>113</v>
      </c>
    </row>
    <row r="194" s="1" customFormat="1" ht="38.25" customHeight="1">
      <c r="B194" s="45"/>
      <c r="C194" s="213" t="s">
        <v>301</v>
      </c>
      <c r="D194" s="213" t="s">
        <v>116</v>
      </c>
      <c r="E194" s="214" t="s">
        <v>302</v>
      </c>
      <c r="F194" s="215" t="s">
        <v>303</v>
      </c>
      <c r="G194" s="216" t="s">
        <v>129</v>
      </c>
      <c r="H194" s="217">
        <v>13.125</v>
      </c>
      <c r="I194" s="218"/>
      <c r="J194" s="219">
        <f>ROUND(I194*H194,2)</f>
        <v>0</v>
      </c>
      <c r="K194" s="215" t="s">
        <v>120</v>
      </c>
      <c r="L194" s="71"/>
      <c r="M194" s="220" t="s">
        <v>21</v>
      </c>
      <c r="N194" s="221" t="s">
        <v>43</v>
      </c>
      <c r="O194" s="46"/>
      <c r="P194" s="222">
        <f>O194*H194</f>
        <v>0</v>
      </c>
      <c r="Q194" s="222">
        <v>6.9999999999999994E-05</v>
      </c>
      <c r="R194" s="222">
        <f>Q194*H194</f>
        <v>0.00091874999999999997</v>
      </c>
      <c r="S194" s="222">
        <v>0</v>
      </c>
      <c r="T194" s="223">
        <f>S194*H194</f>
        <v>0</v>
      </c>
      <c r="AR194" s="23" t="s">
        <v>121</v>
      </c>
      <c r="AT194" s="23" t="s">
        <v>116</v>
      </c>
      <c r="AU194" s="23" t="s">
        <v>84</v>
      </c>
      <c r="AY194" s="23" t="s">
        <v>113</v>
      </c>
      <c r="BE194" s="224">
        <f>IF(N194="základní",J194,0)</f>
        <v>0</v>
      </c>
      <c r="BF194" s="224">
        <f>IF(N194="snížená",J194,0)</f>
        <v>0</v>
      </c>
      <c r="BG194" s="224">
        <f>IF(N194="zákl. přenesená",J194,0)</f>
        <v>0</v>
      </c>
      <c r="BH194" s="224">
        <f>IF(N194="sníž. přenesená",J194,0)</f>
        <v>0</v>
      </c>
      <c r="BI194" s="224">
        <f>IF(N194="nulová",J194,0)</f>
        <v>0</v>
      </c>
      <c r="BJ194" s="23" t="s">
        <v>77</v>
      </c>
      <c r="BK194" s="224">
        <f>ROUND(I194*H194,2)</f>
        <v>0</v>
      </c>
      <c r="BL194" s="23" t="s">
        <v>121</v>
      </c>
      <c r="BM194" s="23" t="s">
        <v>304</v>
      </c>
    </row>
    <row r="195" s="1" customFormat="1">
      <c r="B195" s="45"/>
      <c r="C195" s="73"/>
      <c r="D195" s="227" t="s">
        <v>131</v>
      </c>
      <c r="E195" s="73"/>
      <c r="F195" s="248" t="s">
        <v>305</v>
      </c>
      <c r="G195" s="73"/>
      <c r="H195" s="73"/>
      <c r="I195" s="184"/>
      <c r="J195" s="73"/>
      <c r="K195" s="73"/>
      <c r="L195" s="71"/>
      <c r="M195" s="249"/>
      <c r="N195" s="46"/>
      <c r="O195" s="46"/>
      <c r="P195" s="46"/>
      <c r="Q195" s="46"/>
      <c r="R195" s="46"/>
      <c r="S195" s="46"/>
      <c r="T195" s="94"/>
      <c r="AT195" s="23" t="s">
        <v>131</v>
      </c>
      <c r="AU195" s="23" t="s">
        <v>84</v>
      </c>
    </row>
    <row r="196" s="11" customFormat="1">
      <c r="B196" s="225"/>
      <c r="C196" s="226"/>
      <c r="D196" s="227" t="s">
        <v>123</v>
      </c>
      <c r="E196" s="228" t="s">
        <v>21</v>
      </c>
      <c r="F196" s="229" t="s">
        <v>281</v>
      </c>
      <c r="G196" s="226"/>
      <c r="H196" s="230">
        <v>11.130000000000001</v>
      </c>
      <c r="I196" s="231"/>
      <c r="J196" s="226"/>
      <c r="K196" s="226"/>
      <c r="L196" s="232"/>
      <c r="M196" s="233"/>
      <c r="N196" s="234"/>
      <c r="O196" s="234"/>
      <c r="P196" s="234"/>
      <c r="Q196" s="234"/>
      <c r="R196" s="234"/>
      <c r="S196" s="234"/>
      <c r="T196" s="235"/>
      <c r="AT196" s="236" t="s">
        <v>123</v>
      </c>
      <c r="AU196" s="236" t="s">
        <v>84</v>
      </c>
      <c r="AV196" s="11" t="s">
        <v>84</v>
      </c>
      <c r="AW196" s="11" t="s">
        <v>35</v>
      </c>
      <c r="AX196" s="11" t="s">
        <v>72</v>
      </c>
      <c r="AY196" s="236" t="s">
        <v>113</v>
      </c>
    </row>
    <row r="197" s="11" customFormat="1">
      <c r="B197" s="225"/>
      <c r="C197" s="226"/>
      <c r="D197" s="227" t="s">
        <v>123</v>
      </c>
      <c r="E197" s="228" t="s">
        <v>21</v>
      </c>
      <c r="F197" s="229" t="s">
        <v>282</v>
      </c>
      <c r="G197" s="226"/>
      <c r="H197" s="230">
        <v>1.9950000000000001</v>
      </c>
      <c r="I197" s="231"/>
      <c r="J197" s="226"/>
      <c r="K197" s="226"/>
      <c r="L197" s="232"/>
      <c r="M197" s="233"/>
      <c r="N197" s="234"/>
      <c r="O197" s="234"/>
      <c r="P197" s="234"/>
      <c r="Q197" s="234"/>
      <c r="R197" s="234"/>
      <c r="S197" s="234"/>
      <c r="T197" s="235"/>
      <c r="AT197" s="236" t="s">
        <v>123</v>
      </c>
      <c r="AU197" s="236" t="s">
        <v>84</v>
      </c>
      <c r="AV197" s="11" t="s">
        <v>84</v>
      </c>
      <c r="AW197" s="11" t="s">
        <v>35</v>
      </c>
      <c r="AX197" s="11" t="s">
        <v>72</v>
      </c>
      <c r="AY197" s="236" t="s">
        <v>113</v>
      </c>
    </row>
    <row r="198" s="12" customFormat="1">
      <c r="B198" s="237"/>
      <c r="C198" s="238"/>
      <c r="D198" s="227" t="s">
        <v>123</v>
      </c>
      <c r="E198" s="239" t="s">
        <v>21</v>
      </c>
      <c r="F198" s="240" t="s">
        <v>125</v>
      </c>
      <c r="G198" s="238"/>
      <c r="H198" s="241">
        <v>13.125</v>
      </c>
      <c r="I198" s="242"/>
      <c r="J198" s="238"/>
      <c r="K198" s="238"/>
      <c r="L198" s="243"/>
      <c r="M198" s="244"/>
      <c r="N198" s="245"/>
      <c r="O198" s="245"/>
      <c r="P198" s="245"/>
      <c r="Q198" s="245"/>
      <c r="R198" s="245"/>
      <c r="S198" s="245"/>
      <c r="T198" s="246"/>
      <c r="AT198" s="247" t="s">
        <v>123</v>
      </c>
      <c r="AU198" s="247" t="s">
        <v>84</v>
      </c>
      <c r="AV198" s="12" t="s">
        <v>126</v>
      </c>
      <c r="AW198" s="12" t="s">
        <v>35</v>
      </c>
      <c r="AX198" s="12" t="s">
        <v>77</v>
      </c>
      <c r="AY198" s="247" t="s">
        <v>113</v>
      </c>
    </row>
    <row r="199" s="1" customFormat="1" ht="38.25" customHeight="1">
      <c r="B199" s="45"/>
      <c r="C199" s="213" t="s">
        <v>306</v>
      </c>
      <c r="D199" s="213" t="s">
        <v>116</v>
      </c>
      <c r="E199" s="214" t="s">
        <v>307</v>
      </c>
      <c r="F199" s="215" t="s">
        <v>308</v>
      </c>
      <c r="G199" s="216" t="s">
        <v>129</v>
      </c>
      <c r="H199" s="217">
        <v>11.76</v>
      </c>
      <c r="I199" s="218"/>
      <c r="J199" s="219">
        <f>ROUND(I199*H199,2)</f>
        <v>0</v>
      </c>
      <c r="K199" s="215" t="s">
        <v>120</v>
      </c>
      <c r="L199" s="71"/>
      <c r="M199" s="220" t="s">
        <v>21</v>
      </c>
      <c r="N199" s="221" t="s">
        <v>43</v>
      </c>
      <c r="O199" s="46"/>
      <c r="P199" s="222">
        <f>O199*H199</f>
        <v>0</v>
      </c>
      <c r="Q199" s="222">
        <v>9.0000000000000006E-05</v>
      </c>
      <c r="R199" s="222">
        <f>Q199*H199</f>
        <v>0.0010584000000000001</v>
      </c>
      <c r="S199" s="222">
        <v>0</v>
      </c>
      <c r="T199" s="223">
        <f>S199*H199</f>
        <v>0</v>
      </c>
      <c r="AR199" s="23" t="s">
        <v>121</v>
      </c>
      <c r="AT199" s="23" t="s">
        <v>116</v>
      </c>
      <c r="AU199" s="23" t="s">
        <v>84</v>
      </c>
      <c r="AY199" s="23" t="s">
        <v>113</v>
      </c>
      <c r="BE199" s="224">
        <f>IF(N199="základní",J199,0)</f>
        <v>0</v>
      </c>
      <c r="BF199" s="224">
        <f>IF(N199="snížená",J199,0)</f>
        <v>0</v>
      </c>
      <c r="BG199" s="224">
        <f>IF(N199="zákl. přenesená",J199,0)</f>
        <v>0</v>
      </c>
      <c r="BH199" s="224">
        <f>IF(N199="sníž. přenesená",J199,0)</f>
        <v>0</v>
      </c>
      <c r="BI199" s="224">
        <f>IF(N199="nulová",J199,0)</f>
        <v>0</v>
      </c>
      <c r="BJ199" s="23" t="s">
        <v>77</v>
      </c>
      <c r="BK199" s="224">
        <f>ROUND(I199*H199,2)</f>
        <v>0</v>
      </c>
      <c r="BL199" s="23" t="s">
        <v>121</v>
      </c>
      <c r="BM199" s="23" t="s">
        <v>309</v>
      </c>
    </row>
    <row r="200" s="1" customFormat="1">
      <c r="B200" s="45"/>
      <c r="C200" s="73"/>
      <c r="D200" s="227" t="s">
        <v>131</v>
      </c>
      <c r="E200" s="73"/>
      <c r="F200" s="248" t="s">
        <v>305</v>
      </c>
      <c r="G200" s="73"/>
      <c r="H200" s="73"/>
      <c r="I200" s="184"/>
      <c r="J200" s="73"/>
      <c r="K200" s="73"/>
      <c r="L200" s="71"/>
      <c r="M200" s="249"/>
      <c r="N200" s="46"/>
      <c r="O200" s="46"/>
      <c r="P200" s="46"/>
      <c r="Q200" s="46"/>
      <c r="R200" s="46"/>
      <c r="S200" s="46"/>
      <c r="T200" s="94"/>
      <c r="AT200" s="23" t="s">
        <v>131</v>
      </c>
      <c r="AU200" s="23" t="s">
        <v>84</v>
      </c>
    </row>
    <row r="201" s="11" customFormat="1">
      <c r="B201" s="225"/>
      <c r="C201" s="226"/>
      <c r="D201" s="227" t="s">
        <v>123</v>
      </c>
      <c r="E201" s="228" t="s">
        <v>21</v>
      </c>
      <c r="F201" s="229" t="s">
        <v>289</v>
      </c>
      <c r="G201" s="226"/>
      <c r="H201" s="230">
        <v>11.76</v>
      </c>
      <c r="I201" s="231"/>
      <c r="J201" s="226"/>
      <c r="K201" s="226"/>
      <c r="L201" s="232"/>
      <c r="M201" s="233"/>
      <c r="N201" s="234"/>
      <c r="O201" s="234"/>
      <c r="P201" s="234"/>
      <c r="Q201" s="234"/>
      <c r="R201" s="234"/>
      <c r="S201" s="234"/>
      <c r="T201" s="235"/>
      <c r="AT201" s="236" t="s">
        <v>123</v>
      </c>
      <c r="AU201" s="236" t="s">
        <v>84</v>
      </c>
      <c r="AV201" s="11" t="s">
        <v>84</v>
      </c>
      <c r="AW201" s="11" t="s">
        <v>35</v>
      </c>
      <c r="AX201" s="11" t="s">
        <v>72</v>
      </c>
      <c r="AY201" s="236" t="s">
        <v>113</v>
      </c>
    </row>
    <row r="202" s="12" customFormat="1">
      <c r="B202" s="237"/>
      <c r="C202" s="238"/>
      <c r="D202" s="227" t="s">
        <v>123</v>
      </c>
      <c r="E202" s="239" t="s">
        <v>21</v>
      </c>
      <c r="F202" s="240" t="s">
        <v>125</v>
      </c>
      <c r="G202" s="238"/>
      <c r="H202" s="241">
        <v>11.76</v>
      </c>
      <c r="I202" s="242"/>
      <c r="J202" s="238"/>
      <c r="K202" s="238"/>
      <c r="L202" s="243"/>
      <c r="M202" s="244"/>
      <c r="N202" s="245"/>
      <c r="O202" s="245"/>
      <c r="P202" s="245"/>
      <c r="Q202" s="245"/>
      <c r="R202" s="245"/>
      <c r="S202" s="245"/>
      <c r="T202" s="246"/>
      <c r="AT202" s="247" t="s">
        <v>123</v>
      </c>
      <c r="AU202" s="247" t="s">
        <v>84</v>
      </c>
      <c r="AV202" s="12" t="s">
        <v>126</v>
      </c>
      <c r="AW202" s="12" t="s">
        <v>35</v>
      </c>
      <c r="AX202" s="12" t="s">
        <v>77</v>
      </c>
      <c r="AY202" s="247" t="s">
        <v>113</v>
      </c>
    </row>
    <row r="203" s="1" customFormat="1" ht="38.25" customHeight="1">
      <c r="B203" s="45"/>
      <c r="C203" s="213" t="s">
        <v>310</v>
      </c>
      <c r="D203" s="213" t="s">
        <v>116</v>
      </c>
      <c r="E203" s="214" t="s">
        <v>311</v>
      </c>
      <c r="F203" s="215" t="s">
        <v>312</v>
      </c>
      <c r="G203" s="216" t="s">
        <v>129</v>
      </c>
      <c r="H203" s="217">
        <v>12.18</v>
      </c>
      <c r="I203" s="218"/>
      <c r="J203" s="219">
        <f>ROUND(I203*H203,2)</f>
        <v>0</v>
      </c>
      <c r="K203" s="215" t="s">
        <v>120</v>
      </c>
      <c r="L203" s="71"/>
      <c r="M203" s="220" t="s">
        <v>21</v>
      </c>
      <c r="N203" s="221" t="s">
        <v>43</v>
      </c>
      <c r="O203" s="46"/>
      <c r="P203" s="222">
        <f>O203*H203</f>
        <v>0</v>
      </c>
      <c r="Q203" s="222">
        <v>0.00016000000000000001</v>
      </c>
      <c r="R203" s="222">
        <f>Q203*H203</f>
        <v>0.0019488000000000001</v>
      </c>
      <c r="S203" s="222">
        <v>0</v>
      </c>
      <c r="T203" s="223">
        <f>S203*H203</f>
        <v>0</v>
      </c>
      <c r="AR203" s="23" t="s">
        <v>121</v>
      </c>
      <c r="AT203" s="23" t="s">
        <v>116</v>
      </c>
      <c r="AU203" s="23" t="s">
        <v>84</v>
      </c>
      <c r="AY203" s="23" t="s">
        <v>113</v>
      </c>
      <c r="BE203" s="224">
        <f>IF(N203="základní",J203,0)</f>
        <v>0</v>
      </c>
      <c r="BF203" s="224">
        <f>IF(N203="snížená",J203,0)</f>
        <v>0</v>
      </c>
      <c r="BG203" s="224">
        <f>IF(N203="zákl. přenesená",J203,0)</f>
        <v>0</v>
      </c>
      <c r="BH203" s="224">
        <f>IF(N203="sníž. přenesená",J203,0)</f>
        <v>0</v>
      </c>
      <c r="BI203" s="224">
        <f>IF(N203="nulová",J203,0)</f>
        <v>0</v>
      </c>
      <c r="BJ203" s="23" t="s">
        <v>77</v>
      </c>
      <c r="BK203" s="224">
        <f>ROUND(I203*H203,2)</f>
        <v>0</v>
      </c>
      <c r="BL203" s="23" t="s">
        <v>121</v>
      </c>
      <c r="BM203" s="23" t="s">
        <v>313</v>
      </c>
    </row>
    <row r="204" s="1" customFormat="1">
      <c r="B204" s="45"/>
      <c r="C204" s="73"/>
      <c r="D204" s="227" t="s">
        <v>131</v>
      </c>
      <c r="E204" s="73"/>
      <c r="F204" s="248" t="s">
        <v>305</v>
      </c>
      <c r="G204" s="73"/>
      <c r="H204" s="73"/>
      <c r="I204" s="184"/>
      <c r="J204" s="73"/>
      <c r="K204" s="73"/>
      <c r="L204" s="71"/>
      <c r="M204" s="249"/>
      <c r="N204" s="46"/>
      <c r="O204" s="46"/>
      <c r="P204" s="46"/>
      <c r="Q204" s="46"/>
      <c r="R204" s="46"/>
      <c r="S204" s="46"/>
      <c r="T204" s="94"/>
      <c r="AT204" s="23" t="s">
        <v>131</v>
      </c>
      <c r="AU204" s="23" t="s">
        <v>84</v>
      </c>
    </row>
    <row r="205" s="11" customFormat="1">
      <c r="B205" s="225"/>
      <c r="C205" s="226"/>
      <c r="D205" s="227" t="s">
        <v>123</v>
      </c>
      <c r="E205" s="228" t="s">
        <v>21</v>
      </c>
      <c r="F205" s="229" t="s">
        <v>288</v>
      </c>
      <c r="G205" s="226"/>
      <c r="H205" s="230">
        <v>12.18</v>
      </c>
      <c r="I205" s="231"/>
      <c r="J205" s="226"/>
      <c r="K205" s="226"/>
      <c r="L205" s="232"/>
      <c r="M205" s="233"/>
      <c r="N205" s="234"/>
      <c r="O205" s="234"/>
      <c r="P205" s="234"/>
      <c r="Q205" s="234"/>
      <c r="R205" s="234"/>
      <c r="S205" s="234"/>
      <c r="T205" s="235"/>
      <c r="AT205" s="236" t="s">
        <v>123</v>
      </c>
      <c r="AU205" s="236" t="s">
        <v>84</v>
      </c>
      <c r="AV205" s="11" t="s">
        <v>84</v>
      </c>
      <c r="AW205" s="11" t="s">
        <v>35</v>
      </c>
      <c r="AX205" s="11" t="s">
        <v>72</v>
      </c>
      <c r="AY205" s="236" t="s">
        <v>113</v>
      </c>
    </row>
    <row r="206" s="12" customFormat="1">
      <c r="B206" s="237"/>
      <c r="C206" s="238"/>
      <c r="D206" s="227" t="s">
        <v>123</v>
      </c>
      <c r="E206" s="239" t="s">
        <v>21</v>
      </c>
      <c r="F206" s="240" t="s">
        <v>125</v>
      </c>
      <c r="G206" s="238"/>
      <c r="H206" s="241">
        <v>12.18</v>
      </c>
      <c r="I206" s="242"/>
      <c r="J206" s="238"/>
      <c r="K206" s="238"/>
      <c r="L206" s="243"/>
      <c r="M206" s="244"/>
      <c r="N206" s="245"/>
      <c r="O206" s="245"/>
      <c r="P206" s="245"/>
      <c r="Q206" s="245"/>
      <c r="R206" s="245"/>
      <c r="S206" s="245"/>
      <c r="T206" s="246"/>
      <c r="AT206" s="247" t="s">
        <v>123</v>
      </c>
      <c r="AU206" s="247" t="s">
        <v>84</v>
      </c>
      <c r="AV206" s="12" t="s">
        <v>126</v>
      </c>
      <c r="AW206" s="12" t="s">
        <v>35</v>
      </c>
      <c r="AX206" s="12" t="s">
        <v>77</v>
      </c>
      <c r="AY206" s="247" t="s">
        <v>113</v>
      </c>
    </row>
    <row r="207" s="1" customFormat="1" ht="38.25" customHeight="1">
      <c r="B207" s="45"/>
      <c r="C207" s="213" t="s">
        <v>314</v>
      </c>
      <c r="D207" s="213" t="s">
        <v>116</v>
      </c>
      <c r="E207" s="214" t="s">
        <v>315</v>
      </c>
      <c r="F207" s="215" t="s">
        <v>316</v>
      </c>
      <c r="G207" s="216" t="s">
        <v>129</v>
      </c>
      <c r="H207" s="217">
        <v>10.5</v>
      </c>
      <c r="I207" s="218"/>
      <c r="J207" s="219">
        <f>ROUND(I207*H207,2)</f>
        <v>0</v>
      </c>
      <c r="K207" s="215" t="s">
        <v>120</v>
      </c>
      <c r="L207" s="71"/>
      <c r="M207" s="220" t="s">
        <v>21</v>
      </c>
      <c r="N207" s="221" t="s">
        <v>43</v>
      </c>
      <c r="O207" s="46"/>
      <c r="P207" s="222">
        <f>O207*H207</f>
        <v>0</v>
      </c>
      <c r="Q207" s="222">
        <v>0.00020000000000000001</v>
      </c>
      <c r="R207" s="222">
        <f>Q207*H207</f>
        <v>0.0021000000000000003</v>
      </c>
      <c r="S207" s="222">
        <v>0</v>
      </c>
      <c r="T207" s="223">
        <f>S207*H207</f>
        <v>0</v>
      </c>
      <c r="AR207" s="23" t="s">
        <v>121</v>
      </c>
      <c r="AT207" s="23" t="s">
        <v>116</v>
      </c>
      <c r="AU207" s="23" t="s">
        <v>84</v>
      </c>
      <c r="AY207" s="23" t="s">
        <v>113</v>
      </c>
      <c r="BE207" s="224">
        <f>IF(N207="základní",J207,0)</f>
        <v>0</v>
      </c>
      <c r="BF207" s="224">
        <f>IF(N207="snížená",J207,0)</f>
        <v>0</v>
      </c>
      <c r="BG207" s="224">
        <f>IF(N207="zákl. přenesená",J207,0)</f>
        <v>0</v>
      </c>
      <c r="BH207" s="224">
        <f>IF(N207="sníž. přenesená",J207,0)</f>
        <v>0</v>
      </c>
      <c r="BI207" s="224">
        <f>IF(N207="nulová",J207,0)</f>
        <v>0</v>
      </c>
      <c r="BJ207" s="23" t="s">
        <v>77</v>
      </c>
      <c r="BK207" s="224">
        <f>ROUND(I207*H207,2)</f>
        <v>0</v>
      </c>
      <c r="BL207" s="23" t="s">
        <v>121</v>
      </c>
      <c r="BM207" s="23" t="s">
        <v>317</v>
      </c>
    </row>
    <row r="208" s="1" customFormat="1">
      <c r="B208" s="45"/>
      <c r="C208" s="73"/>
      <c r="D208" s="227" t="s">
        <v>131</v>
      </c>
      <c r="E208" s="73"/>
      <c r="F208" s="248" t="s">
        <v>305</v>
      </c>
      <c r="G208" s="73"/>
      <c r="H208" s="73"/>
      <c r="I208" s="184"/>
      <c r="J208" s="73"/>
      <c r="K208" s="73"/>
      <c r="L208" s="71"/>
      <c r="M208" s="249"/>
      <c r="N208" s="46"/>
      <c r="O208" s="46"/>
      <c r="P208" s="46"/>
      <c r="Q208" s="46"/>
      <c r="R208" s="46"/>
      <c r="S208" s="46"/>
      <c r="T208" s="94"/>
      <c r="AT208" s="23" t="s">
        <v>131</v>
      </c>
      <c r="AU208" s="23" t="s">
        <v>84</v>
      </c>
    </row>
    <row r="209" s="11" customFormat="1">
      <c r="B209" s="225"/>
      <c r="C209" s="226"/>
      <c r="D209" s="227" t="s">
        <v>123</v>
      </c>
      <c r="E209" s="228" t="s">
        <v>21</v>
      </c>
      <c r="F209" s="229" t="s">
        <v>280</v>
      </c>
      <c r="G209" s="226"/>
      <c r="H209" s="230">
        <v>10.5</v>
      </c>
      <c r="I209" s="231"/>
      <c r="J209" s="226"/>
      <c r="K209" s="226"/>
      <c r="L209" s="232"/>
      <c r="M209" s="233"/>
      <c r="N209" s="234"/>
      <c r="O209" s="234"/>
      <c r="P209" s="234"/>
      <c r="Q209" s="234"/>
      <c r="R209" s="234"/>
      <c r="S209" s="234"/>
      <c r="T209" s="235"/>
      <c r="AT209" s="236" t="s">
        <v>123</v>
      </c>
      <c r="AU209" s="236" t="s">
        <v>84</v>
      </c>
      <c r="AV209" s="11" t="s">
        <v>84</v>
      </c>
      <c r="AW209" s="11" t="s">
        <v>35</v>
      </c>
      <c r="AX209" s="11" t="s">
        <v>72</v>
      </c>
      <c r="AY209" s="236" t="s">
        <v>113</v>
      </c>
    </row>
    <row r="210" s="12" customFormat="1">
      <c r="B210" s="237"/>
      <c r="C210" s="238"/>
      <c r="D210" s="227" t="s">
        <v>123</v>
      </c>
      <c r="E210" s="239" t="s">
        <v>21</v>
      </c>
      <c r="F210" s="240" t="s">
        <v>125</v>
      </c>
      <c r="G210" s="238"/>
      <c r="H210" s="241">
        <v>10.5</v>
      </c>
      <c r="I210" s="242"/>
      <c r="J210" s="238"/>
      <c r="K210" s="238"/>
      <c r="L210" s="243"/>
      <c r="M210" s="244"/>
      <c r="N210" s="245"/>
      <c r="O210" s="245"/>
      <c r="P210" s="245"/>
      <c r="Q210" s="245"/>
      <c r="R210" s="245"/>
      <c r="S210" s="245"/>
      <c r="T210" s="246"/>
      <c r="AT210" s="247" t="s">
        <v>123</v>
      </c>
      <c r="AU210" s="247" t="s">
        <v>84</v>
      </c>
      <c r="AV210" s="12" t="s">
        <v>126</v>
      </c>
      <c r="AW210" s="12" t="s">
        <v>35</v>
      </c>
      <c r="AX210" s="12" t="s">
        <v>77</v>
      </c>
      <c r="AY210" s="247" t="s">
        <v>113</v>
      </c>
    </row>
    <row r="211" s="1" customFormat="1" ht="38.25" customHeight="1">
      <c r="B211" s="45"/>
      <c r="C211" s="213" t="s">
        <v>318</v>
      </c>
      <c r="D211" s="213" t="s">
        <v>116</v>
      </c>
      <c r="E211" s="214" t="s">
        <v>319</v>
      </c>
      <c r="F211" s="215" t="s">
        <v>320</v>
      </c>
      <c r="G211" s="216" t="s">
        <v>129</v>
      </c>
      <c r="H211" s="217">
        <v>64.575000000000003</v>
      </c>
      <c r="I211" s="218"/>
      <c r="J211" s="219">
        <f>ROUND(I211*H211,2)</f>
        <v>0</v>
      </c>
      <c r="K211" s="215" t="s">
        <v>120</v>
      </c>
      <c r="L211" s="71"/>
      <c r="M211" s="220" t="s">
        <v>21</v>
      </c>
      <c r="N211" s="221" t="s">
        <v>43</v>
      </c>
      <c r="O211" s="46"/>
      <c r="P211" s="222">
        <f>O211*H211</f>
        <v>0</v>
      </c>
      <c r="Q211" s="222">
        <v>0.00024000000000000001</v>
      </c>
      <c r="R211" s="222">
        <f>Q211*H211</f>
        <v>0.015498000000000001</v>
      </c>
      <c r="S211" s="222">
        <v>0</v>
      </c>
      <c r="T211" s="223">
        <f>S211*H211</f>
        <v>0</v>
      </c>
      <c r="AR211" s="23" t="s">
        <v>121</v>
      </c>
      <c r="AT211" s="23" t="s">
        <v>116</v>
      </c>
      <c r="AU211" s="23" t="s">
        <v>84</v>
      </c>
      <c r="AY211" s="23" t="s">
        <v>113</v>
      </c>
      <c r="BE211" s="224">
        <f>IF(N211="základní",J211,0)</f>
        <v>0</v>
      </c>
      <c r="BF211" s="224">
        <f>IF(N211="snížená",J211,0)</f>
        <v>0</v>
      </c>
      <c r="BG211" s="224">
        <f>IF(N211="zákl. přenesená",J211,0)</f>
        <v>0</v>
      </c>
      <c r="BH211" s="224">
        <f>IF(N211="sníž. přenesená",J211,0)</f>
        <v>0</v>
      </c>
      <c r="BI211" s="224">
        <f>IF(N211="nulová",J211,0)</f>
        <v>0</v>
      </c>
      <c r="BJ211" s="23" t="s">
        <v>77</v>
      </c>
      <c r="BK211" s="224">
        <f>ROUND(I211*H211,2)</f>
        <v>0</v>
      </c>
      <c r="BL211" s="23" t="s">
        <v>121</v>
      </c>
      <c r="BM211" s="23" t="s">
        <v>321</v>
      </c>
    </row>
    <row r="212" s="1" customFormat="1">
      <c r="B212" s="45"/>
      <c r="C212" s="73"/>
      <c r="D212" s="227" t="s">
        <v>131</v>
      </c>
      <c r="E212" s="73"/>
      <c r="F212" s="248" t="s">
        <v>305</v>
      </c>
      <c r="G212" s="73"/>
      <c r="H212" s="73"/>
      <c r="I212" s="184"/>
      <c r="J212" s="73"/>
      <c r="K212" s="73"/>
      <c r="L212" s="71"/>
      <c r="M212" s="249"/>
      <c r="N212" s="46"/>
      <c r="O212" s="46"/>
      <c r="P212" s="46"/>
      <c r="Q212" s="46"/>
      <c r="R212" s="46"/>
      <c r="S212" s="46"/>
      <c r="T212" s="94"/>
      <c r="AT212" s="23" t="s">
        <v>131</v>
      </c>
      <c r="AU212" s="23" t="s">
        <v>84</v>
      </c>
    </row>
    <row r="213" s="11" customFormat="1">
      <c r="B213" s="225"/>
      <c r="C213" s="226"/>
      <c r="D213" s="227" t="s">
        <v>123</v>
      </c>
      <c r="E213" s="228" t="s">
        <v>21</v>
      </c>
      <c r="F213" s="229" t="s">
        <v>287</v>
      </c>
      <c r="G213" s="226"/>
      <c r="H213" s="230">
        <v>30.449999999999999</v>
      </c>
      <c r="I213" s="231"/>
      <c r="J213" s="226"/>
      <c r="K213" s="226"/>
      <c r="L213" s="232"/>
      <c r="M213" s="233"/>
      <c r="N213" s="234"/>
      <c r="O213" s="234"/>
      <c r="P213" s="234"/>
      <c r="Q213" s="234"/>
      <c r="R213" s="234"/>
      <c r="S213" s="234"/>
      <c r="T213" s="235"/>
      <c r="AT213" s="236" t="s">
        <v>123</v>
      </c>
      <c r="AU213" s="236" t="s">
        <v>84</v>
      </c>
      <c r="AV213" s="11" t="s">
        <v>84</v>
      </c>
      <c r="AW213" s="11" t="s">
        <v>35</v>
      </c>
      <c r="AX213" s="11" t="s">
        <v>72</v>
      </c>
      <c r="AY213" s="236" t="s">
        <v>113</v>
      </c>
    </row>
    <row r="214" s="11" customFormat="1">
      <c r="B214" s="225"/>
      <c r="C214" s="226"/>
      <c r="D214" s="227" t="s">
        <v>123</v>
      </c>
      <c r="E214" s="228" t="s">
        <v>21</v>
      </c>
      <c r="F214" s="229" t="s">
        <v>299</v>
      </c>
      <c r="G214" s="226"/>
      <c r="H214" s="230">
        <v>11.34</v>
      </c>
      <c r="I214" s="231"/>
      <c r="J214" s="226"/>
      <c r="K214" s="226"/>
      <c r="L214" s="232"/>
      <c r="M214" s="233"/>
      <c r="N214" s="234"/>
      <c r="O214" s="234"/>
      <c r="P214" s="234"/>
      <c r="Q214" s="234"/>
      <c r="R214" s="234"/>
      <c r="S214" s="234"/>
      <c r="T214" s="235"/>
      <c r="AT214" s="236" t="s">
        <v>123</v>
      </c>
      <c r="AU214" s="236" t="s">
        <v>84</v>
      </c>
      <c r="AV214" s="11" t="s">
        <v>84</v>
      </c>
      <c r="AW214" s="11" t="s">
        <v>35</v>
      </c>
      <c r="AX214" s="11" t="s">
        <v>72</v>
      </c>
      <c r="AY214" s="236" t="s">
        <v>113</v>
      </c>
    </row>
    <row r="215" s="11" customFormat="1">
      <c r="B215" s="225"/>
      <c r="C215" s="226"/>
      <c r="D215" s="227" t="s">
        <v>123</v>
      </c>
      <c r="E215" s="228" t="s">
        <v>21</v>
      </c>
      <c r="F215" s="229" t="s">
        <v>294</v>
      </c>
      <c r="G215" s="226"/>
      <c r="H215" s="230">
        <v>11.34</v>
      </c>
      <c r="I215" s="231"/>
      <c r="J215" s="226"/>
      <c r="K215" s="226"/>
      <c r="L215" s="232"/>
      <c r="M215" s="233"/>
      <c r="N215" s="234"/>
      <c r="O215" s="234"/>
      <c r="P215" s="234"/>
      <c r="Q215" s="234"/>
      <c r="R215" s="234"/>
      <c r="S215" s="234"/>
      <c r="T215" s="235"/>
      <c r="AT215" s="236" t="s">
        <v>123</v>
      </c>
      <c r="AU215" s="236" t="s">
        <v>84</v>
      </c>
      <c r="AV215" s="11" t="s">
        <v>84</v>
      </c>
      <c r="AW215" s="11" t="s">
        <v>35</v>
      </c>
      <c r="AX215" s="11" t="s">
        <v>72</v>
      </c>
      <c r="AY215" s="236" t="s">
        <v>113</v>
      </c>
    </row>
    <row r="216" s="11" customFormat="1">
      <c r="B216" s="225"/>
      <c r="C216" s="226"/>
      <c r="D216" s="227" t="s">
        <v>123</v>
      </c>
      <c r="E216" s="228" t="s">
        <v>21</v>
      </c>
      <c r="F216" s="229" t="s">
        <v>300</v>
      </c>
      <c r="G216" s="226"/>
      <c r="H216" s="230">
        <v>11.445</v>
      </c>
      <c r="I216" s="231"/>
      <c r="J216" s="226"/>
      <c r="K216" s="226"/>
      <c r="L216" s="232"/>
      <c r="M216" s="233"/>
      <c r="N216" s="234"/>
      <c r="O216" s="234"/>
      <c r="P216" s="234"/>
      <c r="Q216" s="234"/>
      <c r="R216" s="234"/>
      <c r="S216" s="234"/>
      <c r="T216" s="235"/>
      <c r="AT216" s="236" t="s">
        <v>123</v>
      </c>
      <c r="AU216" s="236" t="s">
        <v>84</v>
      </c>
      <c r="AV216" s="11" t="s">
        <v>84</v>
      </c>
      <c r="AW216" s="11" t="s">
        <v>35</v>
      </c>
      <c r="AX216" s="11" t="s">
        <v>72</v>
      </c>
      <c r="AY216" s="236" t="s">
        <v>113</v>
      </c>
    </row>
    <row r="217" s="12" customFormat="1">
      <c r="B217" s="237"/>
      <c r="C217" s="238"/>
      <c r="D217" s="227" t="s">
        <v>123</v>
      </c>
      <c r="E217" s="239" t="s">
        <v>21</v>
      </c>
      <c r="F217" s="240" t="s">
        <v>125</v>
      </c>
      <c r="G217" s="238"/>
      <c r="H217" s="241">
        <v>64.575000000000003</v>
      </c>
      <c r="I217" s="242"/>
      <c r="J217" s="238"/>
      <c r="K217" s="238"/>
      <c r="L217" s="243"/>
      <c r="M217" s="244"/>
      <c r="N217" s="245"/>
      <c r="O217" s="245"/>
      <c r="P217" s="245"/>
      <c r="Q217" s="245"/>
      <c r="R217" s="245"/>
      <c r="S217" s="245"/>
      <c r="T217" s="246"/>
      <c r="AT217" s="247" t="s">
        <v>123</v>
      </c>
      <c r="AU217" s="247" t="s">
        <v>84</v>
      </c>
      <c r="AV217" s="12" t="s">
        <v>126</v>
      </c>
      <c r="AW217" s="12" t="s">
        <v>35</v>
      </c>
      <c r="AX217" s="12" t="s">
        <v>77</v>
      </c>
      <c r="AY217" s="247" t="s">
        <v>113</v>
      </c>
    </row>
    <row r="218" s="1" customFormat="1" ht="16.5" customHeight="1">
      <c r="B218" s="45"/>
      <c r="C218" s="213" t="s">
        <v>322</v>
      </c>
      <c r="D218" s="213" t="s">
        <v>116</v>
      </c>
      <c r="E218" s="214" t="s">
        <v>323</v>
      </c>
      <c r="F218" s="215" t="s">
        <v>324</v>
      </c>
      <c r="G218" s="216" t="s">
        <v>119</v>
      </c>
      <c r="H218" s="217">
        <v>19</v>
      </c>
      <c r="I218" s="218"/>
      <c r="J218" s="219">
        <f>ROUND(I218*H218,2)</f>
        <v>0</v>
      </c>
      <c r="K218" s="215" t="s">
        <v>120</v>
      </c>
      <c r="L218" s="71"/>
      <c r="M218" s="220" t="s">
        <v>21</v>
      </c>
      <c r="N218" s="221" t="s">
        <v>43</v>
      </c>
      <c r="O218" s="46"/>
      <c r="P218" s="222">
        <f>O218*H218</f>
        <v>0</v>
      </c>
      <c r="Q218" s="222">
        <v>0</v>
      </c>
      <c r="R218" s="222">
        <f>Q218*H218</f>
        <v>0</v>
      </c>
      <c r="S218" s="222">
        <v>0</v>
      </c>
      <c r="T218" s="223">
        <f>S218*H218</f>
        <v>0</v>
      </c>
      <c r="AR218" s="23" t="s">
        <v>121</v>
      </c>
      <c r="AT218" s="23" t="s">
        <v>116</v>
      </c>
      <c r="AU218" s="23" t="s">
        <v>84</v>
      </c>
      <c r="AY218" s="23" t="s">
        <v>113</v>
      </c>
      <c r="BE218" s="224">
        <f>IF(N218="základní",J218,0)</f>
        <v>0</v>
      </c>
      <c r="BF218" s="224">
        <f>IF(N218="snížená",J218,0)</f>
        <v>0</v>
      </c>
      <c r="BG218" s="224">
        <f>IF(N218="zákl. přenesená",J218,0)</f>
        <v>0</v>
      </c>
      <c r="BH218" s="224">
        <f>IF(N218="sníž. přenesená",J218,0)</f>
        <v>0</v>
      </c>
      <c r="BI218" s="224">
        <f>IF(N218="nulová",J218,0)</f>
        <v>0</v>
      </c>
      <c r="BJ218" s="23" t="s">
        <v>77</v>
      </c>
      <c r="BK218" s="224">
        <f>ROUND(I218*H218,2)</f>
        <v>0</v>
      </c>
      <c r="BL218" s="23" t="s">
        <v>121</v>
      </c>
      <c r="BM218" s="23" t="s">
        <v>325</v>
      </c>
    </row>
    <row r="219" s="1" customFormat="1">
      <c r="B219" s="45"/>
      <c r="C219" s="73"/>
      <c r="D219" s="227" t="s">
        <v>131</v>
      </c>
      <c r="E219" s="73"/>
      <c r="F219" s="248" t="s">
        <v>326</v>
      </c>
      <c r="G219" s="73"/>
      <c r="H219" s="73"/>
      <c r="I219" s="184"/>
      <c r="J219" s="73"/>
      <c r="K219" s="73"/>
      <c r="L219" s="71"/>
      <c r="M219" s="249"/>
      <c r="N219" s="46"/>
      <c r="O219" s="46"/>
      <c r="P219" s="46"/>
      <c r="Q219" s="46"/>
      <c r="R219" s="46"/>
      <c r="S219" s="46"/>
      <c r="T219" s="94"/>
      <c r="AT219" s="23" t="s">
        <v>131</v>
      </c>
      <c r="AU219" s="23" t="s">
        <v>84</v>
      </c>
    </row>
    <row r="220" s="11" customFormat="1">
      <c r="B220" s="225"/>
      <c r="C220" s="226"/>
      <c r="D220" s="227" t="s">
        <v>123</v>
      </c>
      <c r="E220" s="228" t="s">
        <v>21</v>
      </c>
      <c r="F220" s="229" t="s">
        <v>327</v>
      </c>
      <c r="G220" s="226"/>
      <c r="H220" s="230">
        <v>19</v>
      </c>
      <c r="I220" s="231"/>
      <c r="J220" s="226"/>
      <c r="K220" s="226"/>
      <c r="L220" s="232"/>
      <c r="M220" s="233"/>
      <c r="N220" s="234"/>
      <c r="O220" s="234"/>
      <c r="P220" s="234"/>
      <c r="Q220" s="234"/>
      <c r="R220" s="234"/>
      <c r="S220" s="234"/>
      <c r="T220" s="235"/>
      <c r="AT220" s="236" t="s">
        <v>123</v>
      </c>
      <c r="AU220" s="236" t="s">
        <v>84</v>
      </c>
      <c r="AV220" s="11" t="s">
        <v>84</v>
      </c>
      <c r="AW220" s="11" t="s">
        <v>35</v>
      </c>
      <c r="AX220" s="11" t="s">
        <v>72</v>
      </c>
      <c r="AY220" s="236" t="s">
        <v>113</v>
      </c>
    </row>
    <row r="221" s="12" customFormat="1">
      <c r="B221" s="237"/>
      <c r="C221" s="238"/>
      <c r="D221" s="227" t="s">
        <v>123</v>
      </c>
      <c r="E221" s="239" t="s">
        <v>21</v>
      </c>
      <c r="F221" s="240" t="s">
        <v>125</v>
      </c>
      <c r="G221" s="238"/>
      <c r="H221" s="241">
        <v>19</v>
      </c>
      <c r="I221" s="242"/>
      <c r="J221" s="238"/>
      <c r="K221" s="238"/>
      <c r="L221" s="243"/>
      <c r="M221" s="244"/>
      <c r="N221" s="245"/>
      <c r="O221" s="245"/>
      <c r="P221" s="245"/>
      <c r="Q221" s="245"/>
      <c r="R221" s="245"/>
      <c r="S221" s="245"/>
      <c r="T221" s="246"/>
      <c r="AT221" s="247" t="s">
        <v>123</v>
      </c>
      <c r="AU221" s="247" t="s">
        <v>84</v>
      </c>
      <c r="AV221" s="12" t="s">
        <v>126</v>
      </c>
      <c r="AW221" s="12" t="s">
        <v>35</v>
      </c>
      <c r="AX221" s="12" t="s">
        <v>77</v>
      </c>
      <c r="AY221" s="247" t="s">
        <v>113</v>
      </c>
    </row>
    <row r="222" s="1" customFormat="1" ht="25.5" customHeight="1">
      <c r="B222" s="45"/>
      <c r="C222" s="213" t="s">
        <v>328</v>
      </c>
      <c r="D222" s="213" t="s">
        <v>116</v>
      </c>
      <c r="E222" s="214" t="s">
        <v>329</v>
      </c>
      <c r="F222" s="215" t="s">
        <v>330</v>
      </c>
      <c r="G222" s="216" t="s">
        <v>119</v>
      </c>
      <c r="H222" s="217">
        <v>20</v>
      </c>
      <c r="I222" s="218"/>
      <c r="J222" s="219">
        <f>ROUND(I222*H222,2)</f>
        <v>0</v>
      </c>
      <c r="K222" s="215" t="s">
        <v>120</v>
      </c>
      <c r="L222" s="71"/>
      <c r="M222" s="220" t="s">
        <v>21</v>
      </c>
      <c r="N222" s="221" t="s">
        <v>43</v>
      </c>
      <c r="O222" s="46"/>
      <c r="P222" s="222">
        <f>O222*H222</f>
        <v>0</v>
      </c>
      <c r="Q222" s="222">
        <v>0</v>
      </c>
      <c r="R222" s="222">
        <f>Q222*H222</f>
        <v>0</v>
      </c>
      <c r="S222" s="222">
        <v>0</v>
      </c>
      <c r="T222" s="223">
        <f>S222*H222</f>
        <v>0</v>
      </c>
      <c r="AR222" s="23" t="s">
        <v>121</v>
      </c>
      <c r="AT222" s="23" t="s">
        <v>116</v>
      </c>
      <c r="AU222" s="23" t="s">
        <v>84</v>
      </c>
      <c r="AY222" s="23" t="s">
        <v>113</v>
      </c>
      <c r="BE222" s="224">
        <f>IF(N222="základní",J222,0)</f>
        <v>0</v>
      </c>
      <c r="BF222" s="224">
        <f>IF(N222="snížená",J222,0)</f>
        <v>0</v>
      </c>
      <c r="BG222" s="224">
        <f>IF(N222="zákl. přenesená",J222,0)</f>
        <v>0</v>
      </c>
      <c r="BH222" s="224">
        <f>IF(N222="sníž. přenesená",J222,0)</f>
        <v>0</v>
      </c>
      <c r="BI222" s="224">
        <f>IF(N222="nulová",J222,0)</f>
        <v>0</v>
      </c>
      <c r="BJ222" s="23" t="s">
        <v>77</v>
      </c>
      <c r="BK222" s="224">
        <f>ROUND(I222*H222,2)</f>
        <v>0</v>
      </c>
      <c r="BL222" s="23" t="s">
        <v>121</v>
      </c>
      <c r="BM222" s="23" t="s">
        <v>331</v>
      </c>
    </row>
    <row r="223" s="1" customFormat="1">
      <c r="B223" s="45"/>
      <c r="C223" s="73"/>
      <c r="D223" s="227" t="s">
        <v>131</v>
      </c>
      <c r="E223" s="73"/>
      <c r="F223" s="248" t="s">
        <v>332</v>
      </c>
      <c r="G223" s="73"/>
      <c r="H223" s="73"/>
      <c r="I223" s="184"/>
      <c r="J223" s="73"/>
      <c r="K223" s="73"/>
      <c r="L223" s="71"/>
      <c r="M223" s="249"/>
      <c r="N223" s="46"/>
      <c r="O223" s="46"/>
      <c r="P223" s="46"/>
      <c r="Q223" s="46"/>
      <c r="R223" s="46"/>
      <c r="S223" s="46"/>
      <c r="T223" s="94"/>
      <c r="AT223" s="23" t="s">
        <v>131</v>
      </c>
      <c r="AU223" s="23" t="s">
        <v>84</v>
      </c>
    </row>
    <row r="224" s="13" customFormat="1">
      <c r="B224" s="251"/>
      <c r="C224" s="252"/>
      <c r="D224" s="227" t="s">
        <v>123</v>
      </c>
      <c r="E224" s="253" t="s">
        <v>21</v>
      </c>
      <c r="F224" s="254" t="s">
        <v>333</v>
      </c>
      <c r="G224" s="252"/>
      <c r="H224" s="253" t="s">
        <v>21</v>
      </c>
      <c r="I224" s="255"/>
      <c r="J224" s="252"/>
      <c r="K224" s="252"/>
      <c r="L224" s="256"/>
      <c r="M224" s="257"/>
      <c r="N224" s="258"/>
      <c r="O224" s="258"/>
      <c r="P224" s="258"/>
      <c r="Q224" s="258"/>
      <c r="R224" s="258"/>
      <c r="S224" s="258"/>
      <c r="T224" s="259"/>
      <c r="AT224" s="260" t="s">
        <v>123</v>
      </c>
      <c r="AU224" s="260" t="s">
        <v>84</v>
      </c>
      <c r="AV224" s="13" t="s">
        <v>77</v>
      </c>
      <c r="AW224" s="13" t="s">
        <v>35</v>
      </c>
      <c r="AX224" s="13" t="s">
        <v>72</v>
      </c>
      <c r="AY224" s="260" t="s">
        <v>113</v>
      </c>
    </row>
    <row r="225" s="11" customFormat="1">
      <c r="B225" s="225"/>
      <c r="C225" s="226"/>
      <c r="D225" s="227" t="s">
        <v>123</v>
      </c>
      <c r="E225" s="228" t="s">
        <v>21</v>
      </c>
      <c r="F225" s="229" t="s">
        <v>334</v>
      </c>
      <c r="G225" s="226"/>
      <c r="H225" s="230">
        <v>18</v>
      </c>
      <c r="I225" s="231"/>
      <c r="J225" s="226"/>
      <c r="K225" s="226"/>
      <c r="L225" s="232"/>
      <c r="M225" s="233"/>
      <c r="N225" s="234"/>
      <c r="O225" s="234"/>
      <c r="P225" s="234"/>
      <c r="Q225" s="234"/>
      <c r="R225" s="234"/>
      <c r="S225" s="234"/>
      <c r="T225" s="235"/>
      <c r="AT225" s="236" t="s">
        <v>123</v>
      </c>
      <c r="AU225" s="236" t="s">
        <v>84</v>
      </c>
      <c r="AV225" s="11" t="s">
        <v>84</v>
      </c>
      <c r="AW225" s="11" t="s">
        <v>35</v>
      </c>
      <c r="AX225" s="11" t="s">
        <v>72</v>
      </c>
      <c r="AY225" s="236" t="s">
        <v>113</v>
      </c>
    </row>
    <row r="226" s="11" customFormat="1">
      <c r="B226" s="225"/>
      <c r="C226" s="226"/>
      <c r="D226" s="227" t="s">
        <v>123</v>
      </c>
      <c r="E226" s="228" t="s">
        <v>21</v>
      </c>
      <c r="F226" s="229" t="s">
        <v>335</v>
      </c>
      <c r="G226" s="226"/>
      <c r="H226" s="230">
        <v>2</v>
      </c>
      <c r="I226" s="231"/>
      <c r="J226" s="226"/>
      <c r="K226" s="226"/>
      <c r="L226" s="232"/>
      <c r="M226" s="233"/>
      <c r="N226" s="234"/>
      <c r="O226" s="234"/>
      <c r="P226" s="234"/>
      <c r="Q226" s="234"/>
      <c r="R226" s="234"/>
      <c r="S226" s="234"/>
      <c r="T226" s="235"/>
      <c r="AT226" s="236" t="s">
        <v>123</v>
      </c>
      <c r="AU226" s="236" t="s">
        <v>84</v>
      </c>
      <c r="AV226" s="11" t="s">
        <v>84</v>
      </c>
      <c r="AW226" s="11" t="s">
        <v>35</v>
      </c>
      <c r="AX226" s="11" t="s">
        <v>72</v>
      </c>
      <c r="AY226" s="236" t="s">
        <v>113</v>
      </c>
    </row>
    <row r="227" s="12" customFormat="1">
      <c r="B227" s="237"/>
      <c r="C227" s="238"/>
      <c r="D227" s="227" t="s">
        <v>123</v>
      </c>
      <c r="E227" s="239" t="s">
        <v>21</v>
      </c>
      <c r="F227" s="240" t="s">
        <v>125</v>
      </c>
      <c r="G227" s="238"/>
      <c r="H227" s="241">
        <v>20</v>
      </c>
      <c r="I227" s="242"/>
      <c r="J227" s="238"/>
      <c r="K227" s="238"/>
      <c r="L227" s="243"/>
      <c r="M227" s="244"/>
      <c r="N227" s="245"/>
      <c r="O227" s="245"/>
      <c r="P227" s="245"/>
      <c r="Q227" s="245"/>
      <c r="R227" s="245"/>
      <c r="S227" s="245"/>
      <c r="T227" s="246"/>
      <c r="AT227" s="247" t="s">
        <v>123</v>
      </c>
      <c r="AU227" s="247" t="s">
        <v>84</v>
      </c>
      <c r="AV227" s="12" t="s">
        <v>126</v>
      </c>
      <c r="AW227" s="12" t="s">
        <v>35</v>
      </c>
      <c r="AX227" s="12" t="s">
        <v>77</v>
      </c>
      <c r="AY227" s="247" t="s">
        <v>113</v>
      </c>
    </row>
    <row r="228" s="1" customFormat="1" ht="16.5" customHeight="1">
      <c r="B228" s="45"/>
      <c r="C228" s="213" t="s">
        <v>336</v>
      </c>
      <c r="D228" s="213" t="s">
        <v>116</v>
      </c>
      <c r="E228" s="214" t="s">
        <v>337</v>
      </c>
      <c r="F228" s="215" t="s">
        <v>338</v>
      </c>
      <c r="G228" s="216" t="s">
        <v>119</v>
      </c>
      <c r="H228" s="217">
        <v>8</v>
      </c>
      <c r="I228" s="218"/>
      <c r="J228" s="219">
        <f>ROUND(I228*H228,2)</f>
        <v>0</v>
      </c>
      <c r="K228" s="215" t="s">
        <v>120</v>
      </c>
      <c r="L228" s="71"/>
      <c r="M228" s="220" t="s">
        <v>21</v>
      </c>
      <c r="N228" s="221" t="s">
        <v>43</v>
      </c>
      <c r="O228" s="46"/>
      <c r="P228" s="222">
        <f>O228*H228</f>
        <v>0</v>
      </c>
      <c r="Q228" s="222">
        <v>0.00012999999999999999</v>
      </c>
      <c r="R228" s="222">
        <f>Q228*H228</f>
        <v>0.0010399999999999999</v>
      </c>
      <c r="S228" s="222">
        <v>0</v>
      </c>
      <c r="T228" s="223">
        <f>S228*H228</f>
        <v>0</v>
      </c>
      <c r="AR228" s="23" t="s">
        <v>121</v>
      </c>
      <c r="AT228" s="23" t="s">
        <v>116</v>
      </c>
      <c r="AU228" s="23" t="s">
        <v>84</v>
      </c>
      <c r="AY228" s="23" t="s">
        <v>113</v>
      </c>
      <c r="BE228" s="224">
        <f>IF(N228="základní",J228,0)</f>
        <v>0</v>
      </c>
      <c r="BF228" s="224">
        <f>IF(N228="snížená",J228,0)</f>
        <v>0</v>
      </c>
      <c r="BG228" s="224">
        <f>IF(N228="zákl. přenesená",J228,0)</f>
        <v>0</v>
      </c>
      <c r="BH228" s="224">
        <f>IF(N228="sníž. přenesená",J228,0)</f>
        <v>0</v>
      </c>
      <c r="BI228" s="224">
        <f>IF(N228="nulová",J228,0)</f>
        <v>0</v>
      </c>
      <c r="BJ228" s="23" t="s">
        <v>77</v>
      </c>
      <c r="BK228" s="224">
        <f>ROUND(I228*H228,2)</f>
        <v>0</v>
      </c>
      <c r="BL228" s="23" t="s">
        <v>121</v>
      </c>
      <c r="BM228" s="23" t="s">
        <v>339</v>
      </c>
    </row>
    <row r="229" s="1" customFormat="1">
      <c r="B229" s="45"/>
      <c r="C229" s="73"/>
      <c r="D229" s="227" t="s">
        <v>131</v>
      </c>
      <c r="E229" s="73"/>
      <c r="F229" s="248" t="s">
        <v>340</v>
      </c>
      <c r="G229" s="73"/>
      <c r="H229" s="73"/>
      <c r="I229" s="184"/>
      <c r="J229" s="73"/>
      <c r="K229" s="73"/>
      <c r="L229" s="71"/>
      <c r="M229" s="249"/>
      <c r="N229" s="46"/>
      <c r="O229" s="46"/>
      <c r="P229" s="46"/>
      <c r="Q229" s="46"/>
      <c r="R229" s="46"/>
      <c r="S229" s="46"/>
      <c r="T229" s="94"/>
      <c r="AT229" s="23" t="s">
        <v>131</v>
      </c>
      <c r="AU229" s="23" t="s">
        <v>84</v>
      </c>
    </row>
    <row r="230" s="1" customFormat="1" ht="16.5" customHeight="1">
      <c r="B230" s="45"/>
      <c r="C230" s="213" t="s">
        <v>341</v>
      </c>
      <c r="D230" s="213" t="s">
        <v>116</v>
      </c>
      <c r="E230" s="214" t="s">
        <v>342</v>
      </c>
      <c r="F230" s="215" t="s">
        <v>343</v>
      </c>
      <c r="G230" s="216" t="s">
        <v>344</v>
      </c>
      <c r="H230" s="217">
        <v>5</v>
      </c>
      <c r="I230" s="218"/>
      <c r="J230" s="219">
        <f>ROUND(I230*H230,2)</f>
        <v>0</v>
      </c>
      <c r="K230" s="215" t="s">
        <v>120</v>
      </c>
      <c r="L230" s="71"/>
      <c r="M230" s="220" t="s">
        <v>21</v>
      </c>
      <c r="N230" s="221" t="s">
        <v>43</v>
      </c>
      <c r="O230" s="46"/>
      <c r="P230" s="222">
        <f>O230*H230</f>
        <v>0</v>
      </c>
      <c r="Q230" s="222">
        <v>0.00025000000000000001</v>
      </c>
      <c r="R230" s="222">
        <f>Q230*H230</f>
        <v>0.00125</v>
      </c>
      <c r="S230" s="222">
        <v>0</v>
      </c>
      <c r="T230" s="223">
        <f>S230*H230</f>
        <v>0</v>
      </c>
      <c r="AR230" s="23" t="s">
        <v>121</v>
      </c>
      <c r="AT230" s="23" t="s">
        <v>116</v>
      </c>
      <c r="AU230" s="23" t="s">
        <v>84</v>
      </c>
      <c r="AY230" s="23" t="s">
        <v>113</v>
      </c>
      <c r="BE230" s="224">
        <f>IF(N230="základní",J230,0)</f>
        <v>0</v>
      </c>
      <c r="BF230" s="224">
        <f>IF(N230="snížená",J230,0)</f>
        <v>0</v>
      </c>
      <c r="BG230" s="224">
        <f>IF(N230="zákl. přenesená",J230,0)</f>
        <v>0</v>
      </c>
      <c r="BH230" s="224">
        <f>IF(N230="sníž. přenesená",J230,0)</f>
        <v>0</v>
      </c>
      <c r="BI230" s="224">
        <f>IF(N230="nulová",J230,0)</f>
        <v>0</v>
      </c>
      <c r="BJ230" s="23" t="s">
        <v>77</v>
      </c>
      <c r="BK230" s="224">
        <f>ROUND(I230*H230,2)</f>
        <v>0</v>
      </c>
      <c r="BL230" s="23" t="s">
        <v>121</v>
      </c>
      <c r="BM230" s="23" t="s">
        <v>345</v>
      </c>
    </row>
    <row r="231" s="1" customFormat="1">
      <c r="B231" s="45"/>
      <c r="C231" s="73"/>
      <c r="D231" s="227" t="s">
        <v>131</v>
      </c>
      <c r="E231" s="73"/>
      <c r="F231" s="248" t="s">
        <v>340</v>
      </c>
      <c r="G231" s="73"/>
      <c r="H231" s="73"/>
      <c r="I231" s="184"/>
      <c r="J231" s="73"/>
      <c r="K231" s="73"/>
      <c r="L231" s="71"/>
      <c r="M231" s="249"/>
      <c r="N231" s="46"/>
      <c r="O231" s="46"/>
      <c r="P231" s="46"/>
      <c r="Q231" s="46"/>
      <c r="R231" s="46"/>
      <c r="S231" s="46"/>
      <c r="T231" s="94"/>
      <c r="AT231" s="23" t="s">
        <v>131</v>
      </c>
      <c r="AU231" s="23" t="s">
        <v>84</v>
      </c>
    </row>
    <row r="232" s="1" customFormat="1" ht="16.5" customHeight="1">
      <c r="B232" s="45"/>
      <c r="C232" s="213" t="s">
        <v>346</v>
      </c>
      <c r="D232" s="213" t="s">
        <v>116</v>
      </c>
      <c r="E232" s="214" t="s">
        <v>347</v>
      </c>
      <c r="F232" s="215" t="s">
        <v>348</v>
      </c>
      <c r="G232" s="216" t="s">
        <v>119</v>
      </c>
      <c r="H232" s="217">
        <v>2</v>
      </c>
      <c r="I232" s="218"/>
      <c r="J232" s="219">
        <f>ROUND(I232*H232,2)</f>
        <v>0</v>
      </c>
      <c r="K232" s="215" t="s">
        <v>120</v>
      </c>
      <c r="L232" s="71"/>
      <c r="M232" s="220" t="s">
        <v>21</v>
      </c>
      <c r="N232" s="221" t="s">
        <v>43</v>
      </c>
      <c r="O232" s="46"/>
      <c r="P232" s="222">
        <f>O232*H232</f>
        <v>0</v>
      </c>
      <c r="Q232" s="222">
        <v>0.00022000000000000001</v>
      </c>
      <c r="R232" s="222">
        <f>Q232*H232</f>
        <v>0.00044000000000000002</v>
      </c>
      <c r="S232" s="222">
        <v>0</v>
      </c>
      <c r="T232" s="223">
        <f>S232*H232</f>
        <v>0</v>
      </c>
      <c r="AR232" s="23" t="s">
        <v>121</v>
      </c>
      <c r="AT232" s="23" t="s">
        <v>116</v>
      </c>
      <c r="AU232" s="23" t="s">
        <v>84</v>
      </c>
      <c r="AY232" s="23" t="s">
        <v>113</v>
      </c>
      <c r="BE232" s="224">
        <f>IF(N232="základní",J232,0)</f>
        <v>0</v>
      </c>
      <c r="BF232" s="224">
        <f>IF(N232="snížená",J232,0)</f>
        <v>0</v>
      </c>
      <c r="BG232" s="224">
        <f>IF(N232="zákl. přenesená",J232,0)</f>
        <v>0</v>
      </c>
      <c r="BH232" s="224">
        <f>IF(N232="sníž. přenesená",J232,0)</f>
        <v>0</v>
      </c>
      <c r="BI232" s="224">
        <f>IF(N232="nulová",J232,0)</f>
        <v>0</v>
      </c>
      <c r="BJ232" s="23" t="s">
        <v>77</v>
      </c>
      <c r="BK232" s="224">
        <f>ROUND(I232*H232,2)</f>
        <v>0</v>
      </c>
      <c r="BL232" s="23" t="s">
        <v>121</v>
      </c>
      <c r="BM232" s="23" t="s">
        <v>349</v>
      </c>
    </row>
    <row r="233" s="1" customFormat="1">
      <c r="B233" s="45"/>
      <c r="C233" s="73"/>
      <c r="D233" s="227" t="s">
        <v>131</v>
      </c>
      <c r="E233" s="73"/>
      <c r="F233" s="248" t="s">
        <v>340</v>
      </c>
      <c r="G233" s="73"/>
      <c r="H233" s="73"/>
      <c r="I233" s="184"/>
      <c r="J233" s="73"/>
      <c r="K233" s="73"/>
      <c r="L233" s="71"/>
      <c r="M233" s="249"/>
      <c r="N233" s="46"/>
      <c r="O233" s="46"/>
      <c r="P233" s="46"/>
      <c r="Q233" s="46"/>
      <c r="R233" s="46"/>
      <c r="S233" s="46"/>
      <c r="T233" s="94"/>
      <c r="AT233" s="23" t="s">
        <v>131</v>
      </c>
      <c r="AU233" s="23" t="s">
        <v>84</v>
      </c>
    </row>
    <row r="234" s="11" customFormat="1">
      <c r="B234" s="225"/>
      <c r="C234" s="226"/>
      <c r="D234" s="227" t="s">
        <v>123</v>
      </c>
      <c r="E234" s="228" t="s">
        <v>21</v>
      </c>
      <c r="F234" s="229" t="s">
        <v>350</v>
      </c>
      <c r="G234" s="226"/>
      <c r="H234" s="230">
        <v>1</v>
      </c>
      <c r="I234" s="231"/>
      <c r="J234" s="226"/>
      <c r="K234" s="226"/>
      <c r="L234" s="232"/>
      <c r="M234" s="233"/>
      <c r="N234" s="234"/>
      <c r="O234" s="234"/>
      <c r="P234" s="234"/>
      <c r="Q234" s="234"/>
      <c r="R234" s="234"/>
      <c r="S234" s="234"/>
      <c r="T234" s="235"/>
      <c r="AT234" s="236" t="s">
        <v>123</v>
      </c>
      <c r="AU234" s="236" t="s">
        <v>84</v>
      </c>
      <c r="AV234" s="11" t="s">
        <v>84</v>
      </c>
      <c r="AW234" s="11" t="s">
        <v>35</v>
      </c>
      <c r="AX234" s="11" t="s">
        <v>72</v>
      </c>
      <c r="AY234" s="236" t="s">
        <v>113</v>
      </c>
    </row>
    <row r="235" s="11" customFormat="1">
      <c r="B235" s="225"/>
      <c r="C235" s="226"/>
      <c r="D235" s="227" t="s">
        <v>123</v>
      </c>
      <c r="E235" s="228" t="s">
        <v>21</v>
      </c>
      <c r="F235" s="229" t="s">
        <v>351</v>
      </c>
      <c r="G235" s="226"/>
      <c r="H235" s="230">
        <v>1</v>
      </c>
      <c r="I235" s="231"/>
      <c r="J235" s="226"/>
      <c r="K235" s="226"/>
      <c r="L235" s="232"/>
      <c r="M235" s="233"/>
      <c r="N235" s="234"/>
      <c r="O235" s="234"/>
      <c r="P235" s="234"/>
      <c r="Q235" s="234"/>
      <c r="R235" s="234"/>
      <c r="S235" s="234"/>
      <c r="T235" s="235"/>
      <c r="AT235" s="236" t="s">
        <v>123</v>
      </c>
      <c r="AU235" s="236" t="s">
        <v>84</v>
      </c>
      <c r="AV235" s="11" t="s">
        <v>84</v>
      </c>
      <c r="AW235" s="11" t="s">
        <v>35</v>
      </c>
      <c r="AX235" s="11" t="s">
        <v>72</v>
      </c>
      <c r="AY235" s="236" t="s">
        <v>113</v>
      </c>
    </row>
    <row r="236" s="12" customFormat="1">
      <c r="B236" s="237"/>
      <c r="C236" s="238"/>
      <c r="D236" s="227" t="s">
        <v>123</v>
      </c>
      <c r="E236" s="239" t="s">
        <v>21</v>
      </c>
      <c r="F236" s="240" t="s">
        <v>125</v>
      </c>
      <c r="G236" s="238"/>
      <c r="H236" s="241">
        <v>2</v>
      </c>
      <c r="I236" s="242"/>
      <c r="J236" s="238"/>
      <c r="K236" s="238"/>
      <c r="L236" s="243"/>
      <c r="M236" s="244"/>
      <c r="N236" s="245"/>
      <c r="O236" s="245"/>
      <c r="P236" s="245"/>
      <c r="Q236" s="245"/>
      <c r="R236" s="245"/>
      <c r="S236" s="245"/>
      <c r="T236" s="246"/>
      <c r="AT236" s="247" t="s">
        <v>123</v>
      </c>
      <c r="AU236" s="247" t="s">
        <v>84</v>
      </c>
      <c r="AV236" s="12" t="s">
        <v>126</v>
      </c>
      <c r="AW236" s="12" t="s">
        <v>35</v>
      </c>
      <c r="AX236" s="12" t="s">
        <v>77</v>
      </c>
      <c r="AY236" s="247" t="s">
        <v>113</v>
      </c>
    </row>
    <row r="237" s="1" customFormat="1" ht="25.5" customHeight="1">
      <c r="B237" s="45"/>
      <c r="C237" s="213" t="s">
        <v>352</v>
      </c>
      <c r="D237" s="213" t="s">
        <v>116</v>
      </c>
      <c r="E237" s="214" t="s">
        <v>353</v>
      </c>
      <c r="F237" s="215" t="s">
        <v>354</v>
      </c>
      <c r="G237" s="216" t="s">
        <v>119</v>
      </c>
      <c r="H237" s="217">
        <v>2</v>
      </c>
      <c r="I237" s="218"/>
      <c r="J237" s="219">
        <f>ROUND(I237*H237,2)</f>
        <v>0</v>
      </c>
      <c r="K237" s="215" t="s">
        <v>120</v>
      </c>
      <c r="L237" s="71"/>
      <c r="M237" s="220" t="s">
        <v>21</v>
      </c>
      <c r="N237" s="221" t="s">
        <v>43</v>
      </c>
      <c r="O237" s="46"/>
      <c r="P237" s="222">
        <f>O237*H237</f>
        <v>0</v>
      </c>
      <c r="Q237" s="222">
        <v>2.0000000000000002E-05</v>
      </c>
      <c r="R237" s="222">
        <f>Q237*H237</f>
        <v>4.0000000000000003E-05</v>
      </c>
      <c r="S237" s="222">
        <v>0</v>
      </c>
      <c r="T237" s="223">
        <f>S237*H237</f>
        <v>0</v>
      </c>
      <c r="AR237" s="23" t="s">
        <v>121</v>
      </c>
      <c r="AT237" s="23" t="s">
        <v>116</v>
      </c>
      <c r="AU237" s="23" t="s">
        <v>84</v>
      </c>
      <c r="AY237" s="23" t="s">
        <v>113</v>
      </c>
      <c r="BE237" s="224">
        <f>IF(N237="základní",J237,0)</f>
        <v>0</v>
      </c>
      <c r="BF237" s="224">
        <f>IF(N237="snížená",J237,0)</f>
        <v>0</v>
      </c>
      <c r="BG237" s="224">
        <f>IF(N237="zákl. přenesená",J237,0)</f>
        <v>0</v>
      </c>
      <c r="BH237" s="224">
        <f>IF(N237="sníž. přenesená",J237,0)</f>
        <v>0</v>
      </c>
      <c r="BI237" s="224">
        <f>IF(N237="nulová",J237,0)</f>
        <v>0</v>
      </c>
      <c r="BJ237" s="23" t="s">
        <v>77</v>
      </c>
      <c r="BK237" s="224">
        <f>ROUND(I237*H237,2)</f>
        <v>0</v>
      </c>
      <c r="BL237" s="23" t="s">
        <v>121</v>
      </c>
      <c r="BM237" s="23" t="s">
        <v>355</v>
      </c>
    </row>
    <row r="238" s="1" customFormat="1">
      <c r="B238" s="45"/>
      <c r="C238" s="73"/>
      <c r="D238" s="227" t="s">
        <v>131</v>
      </c>
      <c r="E238" s="73"/>
      <c r="F238" s="248" t="s">
        <v>340</v>
      </c>
      <c r="G238" s="73"/>
      <c r="H238" s="73"/>
      <c r="I238" s="184"/>
      <c r="J238" s="73"/>
      <c r="K238" s="73"/>
      <c r="L238" s="71"/>
      <c r="M238" s="249"/>
      <c r="N238" s="46"/>
      <c r="O238" s="46"/>
      <c r="P238" s="46"/>
      <c r="Q238" s="46"/>
      <c r="R238" s="46"/>
      <c r="S238" s="46"/>
      <c r="T238" s="94"/>
      <c r="AT238" s="23" t="s">
        <v>131</v>
      </c>
      <c r="AU238" s="23" t="s">
        <v>84</v>
      </c>
    </row>
    <row r="239" s="1" customFormat="1" ht="16.5" customHeight="1">
      <c r="B239" s="45"/>
      <c r="C239" s="213" t="s">
        <v>356</v>
      </c>
      <c r="D239" s="213" t="s">
        <v>116</v>
      </c>
      <c r="E239" s="214" t="s">
        <v>357</v>
      </c>
      <c r="F239" s="215" t="s">
        <v>358</v>
      </c>
      <c r="G239" s="216" t="s">
        <v>119</v>
      </c>
      <c r="H239" s="217">
        <v>1</v>
      </c>
      <c r="I239" s="218"/>
      <c r="J239" s="219">
        <f>ROUND(I239*H239,2)</f>
        <v>0</v>
      </c>
      <c r="K239" s="215" t="s">
        <v>120</v>
      </c>
      <c r="L239" s="71"/>
      <c r="M239" s="220" t="s">
        <v>21</v>
      </c>
      <c r="N239" s="221" t="s">
        <v>43</v>
      </c>
      <c r="O239" s="46"/>
      <c r="P239" s="222">
        <f>O239*H239</f>
        <v>0</v>
      </c>
      <c r="Q239" s="222">
        <v>0.00017000000000000001</v>
      </c>
      <c r="R239" s="222">
        <f>Q239*H239</f>
        <v>0.00017000000000000001</v>
      </c>
      <c r="S239" s="222">
        <v>0</v>
      </c>
      <c r="T239" s="223">
        <f>S239*H239</f>
        <v>0</v>
      </c>
      <c r="AR239" s="23" t="s">
        <v>121</v>
      </c>
      <c r="AT239" s="23" t="s">
        <v>116</v>
      </c>
      <c r="AU239" s="23" t="s">
        <v>84</v>
      </c>
      <c r="AY239" s="23" t="s">
        <v>113</v>
      </c>
      <c r="BE239" s="224">
        <f>IF(N239="základní",J239,0)</f>
        <v>0</v>
      </c>
      <c r="BF239" s="224">
        <f>IF(N239="snížená",J239,0)</f>
        <v>0</v>
      </c>
      <c r="BG239" s="224">
        <f>IF(N239="zákl. přenesená",J239,0)</f>
        <v>0</v>
      </c>
      <c r="BH239" s="224">
        <f>IF(N239="sníž. přenesená",J239,0)</f>
        <v>0</v>
      </c>
      <c r="BI239" s="224">
        <f>IF(N239="nulová",J239,0)</f>
        <v>0</v>
      </c>
      <c r="BJ239" s="23" t="s">
        <v>77</v>
      </c>
      <c r="BK239" s="224">
        <f>ROUND(I239*H239,2)</f>
        <v>0</v>
      </c>
      <c r="BL239" s="23" t="s">
        <v>121</v>
      </c>
      <c r="BM239" s="23" t="s">
        <v>359</v>
      </c>
    </row>
    <row r="240" s="11" customFormat="1">
      <c r="B240" s="225"/>
      <c r="C240" s="226"/>
      <c r="D240" s="227" t="s">
        <v>123</v>
      </c>
      <c r="E240" s="228" t="s">
        <v>21</v>
      </c>
      <c r="F240" s="229" t="s">
        <v>350</v>
      </c>
      <c r="G240" s="226"/>
      <c r="H240" s="230">
        <v>1</v>
      </c>
      <c r="I240" s="231"/>
      <c r="J240" s="226"/>
      <c r="K240" s="226"/>
      <c r="L240" s="232"/>
      <c r="M240" s="233"/>
      <c r="N240" s="234"/>
      <c r="O240" s="234"/>
      <c r="P240" s="234"/>
      <c r="Q240" s="234"/>
      <c r="R240" s="234"/>
      <c r="S240" s="234"/>
      <c r="T240" s="235"/>
      <c r="AT240" s="236" t="s">
        <v>123</v>
      </c>
      <c r="AU240" s="236" t="s">
        <v>84</v>
      </c>
      <c r="AV240" s="11" t="s">
        <v>84</v>
      </c>
      <c r="AW240" s="11" t="s">
        <v>35</v>
      </c>
      <c r="AX240" s="11" t="s">
        <v>72</v>
      </c>
      <c r="AY240" s="236" t="s">
        <v>113</v>
      </c>
    </row>
    <row r="241" s="12" customFormat="1">
      <c r="B241" s="237"/>
      <c r="C241" s="238"/>
      <c r="D241" s="227" t="s">
        <v>123</v>
      </c>
      <c r="E241" s="239" t="s">
        <v>21</v>
      </c>
      <c r="F241" s="240" t="s">
        <v>125</v>
      </c>
      <c r="G241" s="238"/>
      <c r="H241" s="241">
        <v>1</v>
      </c>
      <c r="I241" s="242"/>
      <c r="J241" s="238"/>
      <c r="K241" s="238"/>
      <c r="L241" s="243"/>
      <c r="M241" s="244"/>
      <c r="N241" s="245"/>
      <c r="O241" s="245"/>
      <c r="P241" s="245"/>
      <c r="Q241" s="245"/>
      <c r="R241" s="245"/>
      <c r="S241" s="245"/>
      <c r="T241" s="246"/>
      <c r="AT241" s="247" t="s">
        <v>123</v>
      </c>
      <c r="AU241" s="247" t="s">
        <v>84</v>
      </c>
      <c r="AV241" s="12" t="s">
        <v>126</v>
      </c>
      <c r="AW241" s="12" t="s">
        <v>35</v>
      </c>
      <c r="AX241" s="12" t="s">
        <v>77</v>
      </c>
      <c r="AY241" s="247" t="s">
        <v>113</v>
      </c>
    </row>
    <row r="242" s="1" customFormat="1" ht="25.5" customHeight="1">
      <c r="B242" s="45"/>
      <c r="C242" s="213" t="s">
        <v>360</v>
      </c>
      <c r="D242" s="213" t="s">
        <v>116</v>
      </c>
      <c r="E242" s="214" t="s">
        <v>361</v>
      </c>
      <c r="F242" s="215" t="s">
        <v>362</v>
      </c>
      <c r="G242" s="216" t="s">
        <v>119</v>
      </c>
      <c r="H242" s="217">
        <v>7</v>
      </c>
      <c r="I242" s="218"/>
      <c r="J242" s="219">
        <f>ROUND(I242*H242,2)</f>
        <v>0</v>
      </c>
      <c r="K242" s="215" t="s">
        <v>120</v>
      </c>
      <c r="L242" s="71"/>
      <c r="M242" s="220" t="s">
        <v>21</v>
      </c>
      <c r="N242" s="221" t="s">
        <v>43</v>
      </c>
      <c r="O242" s="46"/>
      <c r="P242" s="222">
        <f>O242*H242</f>
        <v>0</v>
      </c>
      <c r="Q242" s="222">
        <v>0.00034000000000000002</v>
      </c>
      <c r="R242" s="222">
        <f>Q242*H242</f>
        <v>0.0023800000000000002</v>
      </c>
      <c r="S242" s="222">
        <v>0</v>
      </c>
      <c r="T242" s="223">
        <f>S242*H242</f>
        <v>0</v>
      </c>
      <c r="AR242" s="23" t="s">
        <v>121</v>
      </c>
      <c r="AT242" s="23" t="s">
        <v>116</v>
      </c>
      <c r="AU242" s="23" t="s">
        <v>84</v>
      </c>
      <c r="AY242" s="23" t="s">
        <v>113</v>
      </c>
      <c r="BE242" s="224">
        <f>IF(N242="základní",J242,0)</f>
        <v>0</v>
      </c>
      <c r="BF242" s="224">
        <f>IF(N242="snížená",J242,0)</f>
        <v>0</v>
      </c>
      <c r="BG242" s="224">
        <f>IF(N242="zákl. přenesená",J242,0)</f>
        <v>0</v>
      </c>
      <c r="BH242" s="224">
        <f>IF(N242="sníž. přenesená",J242,0)</f>
        <v>0</v>
      </c>
      <c r="BI242" s="224">
        <f>IF(N242="nulová",J242,0)</f>
        <v>0</v>
      </c>
      <c r="BJ242" s="23" t="s">
        <v>77</v>
      </c>
      <c r="BK242" s="224">
        <f>ROUND(I242*H242,2)</f>
        <v>0</v>
      </c>
      <c r="BL242" s="23" t="s">
        <v>121</v>
      </c>
      <c r="BM242" s="23" t="s">
        <v>363</v>
      </c>
    </row>
    <row r="243" s="11" customFormat="1">
      <c r="B243" s="225"/>
      <c r="C243" s="226"/>
      <c r="D243" s="227" t="s">
        <v>123</v>
      </c>
      <c r="E243" s="228" t="s">
        <v>21</v>
      </c>
      <c r="F243" s="229" t="s">
        <v>364</v>
      </c>
      <c r="G243" s="226"/>
      <c r="H243" s="230">
        <v>7</v>
      </c>
      <c r="I243" s="231"/>
      <c r="J243" s="226"/>
      <c r="K243" s="226"/>
      <c r="L243" s="232"/>
      <c r="M243" s="233"/>
      <c r="N243" s="234"/>
      <c r="O243" s="234"/>
      <c r="P243" s="234"/>
      <c r="Q243" s="234"/>
      <c r="R243" s="234"/>
      <c r="S243" s="234"/>
      <c r="T243" s="235"/>
      <c r="AT243" s="236" t="s">
        <v>123</v>
      </c>
      <c r="AU243" s="236" t="s">
        <v>84</v>
      </c>
      <c r="AV243" s="11" t="s">
        <v>84</v>
      </c>
      <c r="AW243" s="11" t="s">
        <v>35</v>
      </c>
      <c r="AX243" s="11" t="s">
        <v>72</v>
      </c>
      <c r="AY243" s="236" t="s">
        <v>113</v>
      </c>
    </row>
    <row r="244" s="12" customFormat="1">
      <c r="B244" s="237"/>
      <c r="C244" s="238"/>
      <c r="D244" s="227" t="s">
        <v>123</v>
      </c>
      <c r="E244" s="239" t="s">
        <v>21</v>
      </c>
      <c r="F244" s="240" t="s">
        <v>125</v>
      </c>
      <c r="G244" s="238"/>
      <c r="H244" s="241">
        <v>7</v>
      </c>
      <c r="I244" s="242"/>
      <c r="J244" s="238"/>
      <c r="K244" s="238"/>
      <c r="L244" s="243"/>
      <c r="M244" s="244"/>
      <c r="N244" s="245"/>
      <c r="O244" s="245"/>
      <c r="P244" s="245"/>
      <c r="Q244" s="245"/>
      <c r="R244" s="245"/>
      <c r="S244" s="245"/>
      <c r="T244" s="246"/>
      <c r="AT244" s="247" t="s">
        <v>123</v>
      </c>
      <c r="AU244" s="247" t="s">
        <v>84</v>
      </c>
      <c r="AV244" s="12" t="s">
        <v>126</v>
      </c>
      <c r="AW244" s="12" t="s">
        <v>35</v>
      </c>
      <c r="AX244" s="12" t="s">
        <v>77</v>
      </c>
      <c r="AY244" s="247" t="s">
        <v>113</v>
      </c>
    </row>
    <row r="245" s="1" customFormat="1" ht="25.5" customHeight="1">
      <c r="B245" s="45"/>
      <c r="C245" s="213" t="s">
        <v>365</v>
      </c>
      <c r="D245" s="213" t="s">
        <v>116</v>
      </c>
      <c r="E245" s="214" t="s">
        <v>366</v>
      </c>
      <c r="F245" s="215" t="s">
        <v>367</v>
      </c>
      <c r="G245" s="216" t="s">
        <v>119</v>
      </c>
      <c r="H245" s="217">
        <v>2</v>
      </c>
      <c r="I245" s="218"/>
      <c r="J245" s="219">
        <f>ROUND(I245*H245,2)</f>
        <v>0</v>
      </c>
      <c r="K245" s="215" t="s">
        <v>120</v>
      </c>
      <c r="L245" s="71"/>
      <c r="M245" s="220" t="s">
        <v>21</v>
      </c>
      <c r="N245" s="221" t="s">
        <v>43</v>
      </c>
      <c r="O245" s="46"/>
      <c r="P245" s="222">
        <f>O245*H245</f>
        <v>0</v>
      </c>
      <c r="Q245" s="222">
        <v>0.00034000000000000002</v>
      </c>
      <c r="R245" s="222">
        <f>Q245*H245</f>
        <v>0.00068000000000000005</v>
      </c>
      <c r="S245" s="222">
        <v>0</v>
      </c>
      <c r="T245" s="223">
        <f>S245*H245</f>
        <v>0</v>
      </c>
      <c r="AR245" s="23" t="s">
        <v>121</v>
      </c>
      <c r="AT245" s="23" t="s">
        <v>116</v>
      </c>
      <c r="AU245" s="23" t="s">
        <v>84</v>
      </c>
      <c r="AY245" s="23" t="s">
        <v>113</v>
      </c>
      <c r="BE245" s="224">
        <f>IF(N245="základní",J245,0)</f>
        <v>0</v>
      </c>
      <c r="BF245" s="224">
        <f>IF(N245="snížená",J245,0)</f>
        <v>0</v>
      </c>
      <c r="BG245" s="224">
        <f>IF(N245="zákl. přenesená",J245,0)</f>
        <v>0</v>
      </c>
      <c r="BH245" s="224">
        <f>IF(N245="sníž. přenesená",J245,0)</f>
        <v>0</v>
      </c>
      <c r="BI245" s="224">
        <f>IF(N245="nulová",J245,0)</f>
        <v>0</v>
      </c>
      <c r="BJ245" s="23" t="s">
        <v>77</v>
      </c>
      <c r="BK245" s="224">
        <f>ROUND(I245*H245,2)</f>
        <v>0</v>
      </c>
      <c r="BL245" s="23" t="s">
        <v>121</v>
      </c>
      <c r="BM245" s="23" t="s">
        <v>368</v>
      </c>
    </row>
    <row r="246" s="11" customFormat="1">
      <c r="B246" s="225"/>
      <c r="C246" s="226"/>
      <c r="D246" s="227" t="s">
        <v>123</v>
      </c>
      <c r="E246" s="228" t="s">
        <v>21</v>
      </c>
      <c r="F246" s="229" t="s">
        <v>350</v>
      </c>
      <c r="G246" s="226"/>
      <c r="H246" s="230">
        <v>1</v>
      </c>
      <c r="I246" s="231"/>
      <c r="J246" s="226"/>
      <c r="K246" s="226"/>
      <c r="L246" s="232"/>
      <c r="M246" s="233"/>
      <c r="N246" s="234"/>
      <c r="O246" s="234"/>
      <c r="P246" s="234"/>
      <c r="Q246" s="234"/>
      <c r="R246" s="234"/>
      <c r="S246" s="234"/>
      <c r="T246" s="235"/>
      <c r="AT246" s="236" t="s">
        <v>123</v>
      </c>
      <c r="AU246" s="236" t="s">
        <v>84</v>
      </c>
      <c r="AV246" s="11" t="s">
        <v>84</v>
      </c>
      <c r="AW246" s="11" t="s">
        <v>35</v>
      </c>
      <c r="AX246" s="11" t="s">
        <v>72</v>
      </c>
      <c r="AY246" s="236" t="s">
        <v>113</v>
      </c>
    </row>
    <row r="247" s="11" customFormat="1">
      <c r="B247" s="225"/>
      <c r="C247" s="226"/>
      <c r="D247" s="227" t="s">
        <v>123</v>
      </c>
      <c r="E247" s="228" t="s">
        <v>21</v>
      </c>
      <c r="F247" s="229" t="s">
        <v>351</v>
      </c>
      <c r="G247" s="226"/>
      <c r="H247" s="230">
        <v>1</v>
      </c>
      <c r="I247" s="231"/>
      <c r="J247" s="226"/>
      <c r="K247" s="226"/>
      <c r="L247" s="232"/>
      <c r="M247" s="233"/>
      <c r="N247" s="234"/>
      <c r="O247" s="234"/>
      <c r="P247" s="234"/>
      <c r="Q247" s="234"/>
      <c r="R247" s="234"/>
      <c r="S247" s="234"/>
      <c r="T247" s="235"/>
      <c r="AT247" s="236" t="s">
        <v>123</v>
      </c>
      <c r="AU247" s="236" t="s">
        <v>84</v>
      </c>
      <c r="AV247" s="11" t="s">
        <v>84</v>
      </c>
      <c r="AW247" s="11" t="s">
        <v>35</v>
      </c>
      <c r="AX247" s="11" t="s">
        <v>72</v>
      </c>
      <c r="AY247" s="236" t="s">
        <v>113</v>
      </c>
    </row>
    <row r="248" s="12" customFormat="1">
      <c r="B248" s="237"/>
      <c r="C248" s="238"/>
      <c r="D248" s="227" t="s">
        <v>123</v>
      </c>
      <c r="E248" s="239" t="s">
        <v>21</v>
      </c>
      <c r="F248" s="240" t="s">
        <v>125</v>
      </c>
      <c r="G248" s="238"/>
      <c r="H248" s="241">
        <v>2</v>
      </c>
      <c r="I248" s="242"/>
      <c r="J248" s="238"/>
      <c r="K248" s="238"/>
      <c r="L248" s="243"/>
      <c r="M248" s="244"/>
      <c r="N248" s="245"/>
      <c r="O248" s="245"/>
      <c r="P248" s="245"/>
      <c r="Q248" s="245"/>
      <c r="R248" s="245"/>
      <c r="S248" s="245"/>
      <c r="T248" s="246"/>
      <c r="AT248" s="247" t="s">
        <v>123</v>
      </c>
      <c r="AU248" s="247" t="s">
        <v>84</v>
      </c>
      <c r="AV248" s="12" t="s">
        <v>126</v>
      </c>
      <c r="AW248" s="12" t="s">
        <v>35</v>
      </c>
      <c r="AX248" s="12" t="s">
        <v>77</v>
      </c>
      <c r="AY248" s="247" t="s">
        <v>113</v>
      </c>
    </row>
    <row r="249" s="1" customFormat="1" ht="25.5" customHeight="1">
      <c r="B249" s="45"/>
      <c r="C249" s="213" t="s">
        <v>369</v>
      </c>
      <c r="D249" s="213" t="s">
        <v>116</v>
      </c>
      <c r="E249" s="214" t="s">
        <v>370</v>
      </c>
      <c r="F249" s="215" t="s">
        <v>371</v>
      </c>
      <c r="G249" s="216" t="s">
        <v>119</v>
      </c>
      <c r="H249" s="217">
        <v>9</v>
      </c>
      <c r="I249" s="218"/>
      <c r="J249" s="219">
        <f>ROUND(I249*H249,2)</f>
        <v>0</v>
      </c>
      <c r="K249" s="215" t="s">
        <v>120</v>
      </c>
      <c r="L249" s="71"/>
      <c r="M249" s="220" t="s">
        <v>21</v>
      </c>
      <c r="N249" s="221" t="s">
        <v>43</v>
      </c>
      <c r="O249" s="46"/>
      <c r="P249" s="222">
        <f>O249*H249</f>
        <v>0</v>
      </c>
      <c r="Q249" s="222">
        <v>2.0000000000000002E-05</v>
      </c>
      <c r="R249" s="222">
        <f>Q249*H249</f>
        <v>0.00018000000000000001</v>
      </c>
      <c r="S249" s="222">
        <v>0</v>
      </c>
      <c r="T249" s="223">
        <f>S249*H249</f>
        <v>0</v>
      </c>
      <c r="AR249" s="23" t="s">
        <v>121</v>
      </c>
      <c r="AT249" s="23" t="s">
        <v>116</v>
      </c>
      <c r="AU249" s="23" t="s">
        <v>84</v>
      </c>
      <c r="AY249" s="23" t="s">
        <v>113</v>
      </c>
      <c r="BE249" s="224">
        <f>IF(N249="základní",J249,0)</f>
        <v>0</v>
      </c>
      <c r="BF249" s="224">
        <f>IF(N249="snížená",J249,0)</f>
        <v>0</v>
      </c>
      <c r="BG249" s="224">
        <f>IF(N249="zákl. přenesená",J249,0)</f>
        <v>0</v>
      </c>
      <c r="BH249" s="224">
        <f>IF(N249="sníž. přenesená",J249,0)</f>
        <v>0</v>
      </c>
      <c r="BI249" s="224">
        <f>IF(N249="nulová",J249,0)</f>
        <v>0</v>
      </c>
      <c r="BJ249" s="23" t="s">
        <v>77</v>
      </c>
      <c r="BK249" s="224">
        <f>ROUND(I249*H249,2)</f>
        <v>0</v>
      </c>
      <c r="BL249" s="23" t="s">
        <v>121</v>
      </c>
      <c r="BM249" s="23" t="s">
        <v>372</v>
      </c>
    </row>
    <row r="250" s="1" customFormat="1" ht="25.5" customHeight="1">
      <c r="B250" s="45"/>
      <c r="C250" s="213" t="s">
        <v>373</v>
      </c>
      <c r="D250" s="213" t="s">
        <v>116</v>
      </c>
      <c r="E250" s="214" t="s">
        <v>374</v>
      </c>
      <c r="F250" s="215" t="s">
        <v>375</v>
      </c>
      <c r="G250" s="216" t="s">
        <v>129</v>
      </c>
      <c r="H250" s="217">
        <v>106.8</v>
      </c>
      <c r="I250" s="218"/>
      <c r="J250" s="219">
        <f>ROUND(I250*H250,2)</f>
        <v>0</v>
      </c>
      <c r="K250" s="215" t="s">
        <v>120</v>
      </c>
      <c r="L250" s="71"/>
      <c r="M250" s="220" t="s">
        <v>21</v>
      </c>
      <c r="N250" s="221" t="s">
        <v>43</v>
      </c>
      <c r="O250" s="46"/>
      <c r="P250" s="222">
        <f>O250*H250</f>
        <v>0</v>
      </c>
      <c r="Q250" s="222">
        <v>0.00019000000000000001</v>
      </c>
      <c r="R250" s="222">
        <f>Q250*H250</f>
        <v>0.020292000000000001</v>
      </c>
      <c r="S250" s="222">
        <v>0</v>
      </c>
      <c r="T250" s="223">
        <f>S250*H250</f>
        <v>0</v>
      </c>
      <c r="AR250" s="23" t="s">
        <v>121</v>
      </c>
      <c r="AT250" s="23" t="s">
        <v>116</v>
      </c>
      <c r="AU250" s="23" t="s">
        <v>84</v>
      </c>
      <c r="AY250" s="23" t="s">
        <v>113</v>
      </c>
      <c r="BE250" s="224">
        <f>IF(N250="základní",J250,0)</f>
        <v>0</v>
      </c>
      <c r="BF250" s="224">
        <f>IF(N250="snížená",J250,0)</f>
        <v>0</v>
      </c>
      <c r="BG250" s="224">
        <f>IF(N250="zákl. přenesená",J250,0)</f>
        <v>0</v>
      </c>
      <c r="BH250" s="224">
        <f>IF(N250="sníž. přenesená",J250,0)</f>
        <v>0</v>
      </c>
      <c r="BI250" s="224">
        <f>IF(N250="nulová",J250,0)</f>
        <v>0</v>
      </c>
      <c r="BJ250" s="23" t="s">
        <v>77</v>
      </c>
      <c r="BK250" s="224">
        <f>ROUND(I250*H250,2)</f>
        <v>0</v>
      </c>
      <c r="BL250" s="23" t="s">
        <v>121</v>
      </c>
      <c r="BM250" s="23" t="s">
        <v>376</v>
      </c>
    </row>
    <row r="251" s="1" customFormat="1">
      <c r="B251" s="45"/>
      <c r="C251" s="73"/>
      <c r="D251" s="227" t="s">
        <v>131</v>
      </c>
      <c r="E251" s="73"/>
      <c r="F251" s="248" t="s">
        <v>377</v>
      </c>
      <c r="G251" s="73"/>
      <c r="H251" s="73"/>
      <c r="I251" s="184"/>
      <c r="J251" s="73"/>
      <c r="K251" s="73"/>
      <c r="L251" s="71"/>
      <c r="M251" s="249"/>
      <c r="N251" s="46"/>
      <c r="O251" s="46"/>
      <c r="P251" s="46"/>
      <c r="Q251" s="46"/>
      <c r="R251" s="46"/>
      <c r="S251" s="46"/>
      <c r="T251" s="94"/>
      <c r="AT251" s="23" t="s">
        <v>131</v>
      </c>
      <c r="AU251" s="23" t="s">
        <v>84</v>
      </c>
    </row>
    <row r="252" s="11" customFormat="1">
      <c r="B252" s="225"/>
      <c r="C252" s="226"/>
      <c r="D252" s="227" t="s">
        <v>123</v>
      </c>
      <c r="E252" s="228" t="s">
        <v>21</v>
      </c>
      <c r="F252" s="229" t="s">
        <v>378</v>
      </c>
      <c r="G252" s="226"/>
      <c r="H252" s="230">
        <v>106.8</v>
      </c>
      <c r="I252" s="231"/>
      <c r="J252" s="226"/>
      <c r="K252" s="226"/>
      <c r="L252" s="232"/>
      <c r="M252" s="233"/>
      <c r="N252" s="234"/>
      <c r="O252" s="234"/>
      <c r="P252" s="234"/>
      <c r="Q252" s="234"/>
      <c r="R252" s="234"/>
      <c r="S252" s="234"/>
      <c r="T252" s="235"/>
      <c r="AT252" s="236" t="s">
        <v>123</v>
      </c>
      <c r="AU252" s="236" t="s">
        <v>84</v>
      </c>
      <c r="AV252" s="11" t="s">
        <v>84</v>
      </c>
      <c r="AW252" s="11" t="s">
        <v>35</v>
      </c>
      <c r="AX252" s="11" t="s">
        <v>72</v>
      </c>
      <c r="AY252" s="236" t="s">
        <v>113</v>
      </c>
    </row>
    <row r="253" s="12" customFormat="1">
      <c r="B253" s="237"/>
      <c r="C253" s="238"/>
      <c r="D253" s="227" t="s">
        <v>123</v>
      </c>
      <c r="E253" s="239" t="s">
        <v>21</v>
      </c>
      <c r="F253" s="240" t="s">
        <v>125</v>
      </c>
      <c r="G253" s="238"/>
      <c r="H253" s="241">
        <v>106.8</v>
      </c>
      <c r="I253" s="242"/>
      <c r="J253" s="238"/>
      <c r="K253" s="238"/>
      <c r="L253" s="243"/>
      <c r="M253" s="244"/>
      <c r="N253" s="245"/>
      <c r="O253" s="245"/>
      <c r="P253" s="245"/>
      <c r="Q253" s="245"/>
      <c r="R253" s="245"/>
      <c r="S253" s="245"/>
      <c r="T253" s="246"/>
      <c r="AT253" s="247" t="s">
        <v>123</v>
      </c>
      <c r="AU253" s="247" t="s">
        <v>84</v>
      </c>
      <c r="AV253" s="12" t="s">
        <v>126</v>
      </c>
      <c r="AW253" s="12" t="s">
        <v>35</v>
      </c>
      <c r="AX253" s="12" t="s">
        <v>77</v>
      </c>
      <c r="AY253" s="247" t="s">
        <v>113</v>
      </c>
    </row>
    <row r="254" s="1" customFormat="1" ht="25.5" customHeight="1">
      <c r="B254" s="45"/>
      <c r="C254" s="213" t="s">
        <v>379</v>
      </c>
      <c r="D254" s="213" t="s">
        <v>116</v>
      </c>
      <c r="E254" s="214" t="s">
        <v>380</v>
      </c>
      <c r="F254" s="215" t="s">
        <v>381</v>
      </c>
      <c r="G254" s="216" t="s">
        <v>129</v>
      </c>
      <c r="H254" s="217">
        <v>106.8</v>
      </c>
      <c r="I254" s="218"/>
      <c r="J254" s="219">
        <f>ROUND(I254*H254,2)</f>
        <v>0</v>
      </c>
      <c r="K254" s="215" t="s">
        <v>120</v>
      </c>
      <c r="L254" s="71"/>
      <c r="M254" s="220" t="s">
        <v>21</v>
      </c>
      <c r="N254" s="221" t="s">
        <v>43</v>
      </c>
      <c r="O254" s="46"/>
      <c r="P254" s="222">
        <f>O254*H254</f>
        <v>0</v>
      </c>
      <c r="Q254" s="222">
        <v>1.0000000000000001E-05</v>
      </c>
      <c r="R254" s="222">
        <f>Q254*H254</f>
        <v>0.0010680000000000002</v>
      </c>
      <c r="S254" s="222">
        <v>0</v>
      </c>
      <c r="T254" s="223">
        <f>S254*H254</f>
        <v>0</v>
      </c>
      <c r="AR254" s="23" t="s">
        <v>121</v>
      </c>
      <c r="AT254" s="23" t="s">
        <v>116</v>
      </c>
      <c r="AU254" s="23" t="s">
        <v>84</v>
      </c>
      <c r="AY254" s="23" t="s">
        <v>113</v>
      </c>
      <c r="BE254" s="224">
        <f>IF(N254="základní",J254,0)</f>
        <v>0</v>
      </c>
      <c r="BF254" s="224">
        <f>IF(N254="snížená",J254,0)</f>
        <v>0</v>
      </c>
      <c r="BG254" s="224">
        <f>IF(N254="zákl. přenesená",J254,0)</f>
        <v>0</v>
      </c>
      <c r="BH254" s="224">
        <f>IF(N254="sníž. přenesená",J254,0)</f>
        <v>0</v>
      </c>
      <c r="BI254" s="224">
        <f>IF(N254="nulová",J254,0)</f>
        <v>0</v>
      </c>
      <c r="BJ254" s="23" t="s">
        <v>77</v>
      </c>
      <c r="BK254" s="224">
        <f>ROUND(I254*H254,2)</f>
        <v>0</v>
      </c>
      <c r="BL254" s="23" t="s">
        <v>121</v>
      </c>
      <c r="BM254" s="23" t="s">
        <v>382</v>
      </c>
    </row>
    <row r="255" s="1" customFormat="1">
      <c r="B255" s="45"/>
      <c r="C255" s="73"/>
      <c r="D255" s="227" t="s">
        <v>131</v>
      </c>
      <c r="E255" s="73"/>
      <c r="F255" s="248" t="s">
        <v>377</v>
      </c>
      <c r="G255" s="73"/>
      <c r="H255" s="73"/>
      <c r="I255" s="184"/>
      <c r="J255" s="73"/>
      <c r="K255" s="73"/>
      <c r="L255" s="71"/>
      <c r="M255" s="249"/>
      <c r="N255" s="46"/>
      <c r="O255" s="46"/>
      <c r="P255" s="46"/>
      <c r="Q255" s="46"/>
      <c r="R255" s="46"/>
      <c r="S255" s="46"/>
      <c r="T255" s="94"/>
      <c r="AT255" s="23" t="s">
        <v>131</v>
      </c>
      <c r="AU255" s="23" t="s">
        <v>84</v>
      </c>
    </row>
    <row r="256" s="11" customFormat="1">
      <c r="B256" s="225"/>
      <c r="C256" s="226"/>
      <c r="D256" s="227" t="s">
        <v>123</v>
      </c>
      <c r="E256" s="228" t="s">
        <v>21</v>
      </c>
      <c r="F256" s="229" t="s">
        <v>378</v>
      </c>
      <c r="G256" s="226"/>
      <c r="H256" s="230">
        <v>106.8</v>
      </c>
      <c r="I256" s="231"/>
      <c r="J256" s="226"/>
      <c r="K256" s="226"/>
      <c r="L256" s="232"/>
      <c r="M256" s="233"/>
      <c r="N256" s="234"/>
      <c r="O256" s="234"/>
      <c r="P256" s="234"/>
      <c r="Q256" s="234"/>
      <c r="R256" s="234"/>
      <c r="S256" s="234"/>
      <c r="T256" s="235"/>
      <c r="AT256" s="236" t="s">
        <v>123</v>
      </c>
      <c r="AU256" s="236" t="s">
        <v>84</v>
      </c>
      <c r="AV256" s="11" t="s">
        <v>84</v>
      </c>
      <c r="AW256" s="11" t="s">
        <v>35</v>
      </c>
      <c r="AX256" s="11" t="s">
        <v>72</v>
      </c>
      <c r="AY256" s="236" t="s">
        <v>113</v>
      </c>
    </row>
    <row r="257" s="12" customFormat="1">
      <c r="B257" s="237"/>
      <c r="C257" s="238"/>
      <c r="D257" s="227" t="s">
        <v>123</v>
      </c>
      <c r="E257" s="239" t="s">
        <v>21</v>
      </c>
      <c r="F257" s="240" t="s">
        <v>125</v>
      </c>
      <c r="G257" s="238"/>
      <c r="H257" s="241">
        <v>106.8</v>
      </c>
      <c r="I257" s="242"/>
      <c r="J257" s="238"/>
      <c r="K257" s="238"/>
      <c r="L257" s="243"/>
      <c r="M257" s="244"/>
      <c r="N257" s="245"/>
      <c r="O257" s="245"/>
      <c r="P257" s="245"/>
      <c r="Q257" s="245"/>
      <c r="R257" s="245"/>
      <c r="S257" s="245"/>
      <c r="T257" s="246"/>
      <c r="AT257" s="247" t="s">
        <v>123</v>
      </c>
      <c r="AU257" s="247" t="s">
        <v>84</v>
      </c>
      <c r="AV257" s="12" t="s">
        <v>126</v>
      </c>
      <c r="AW257" s="12" t="s">
        <v>35</v>
      </c>
      <c r="AX257" s="12" t="s">
        <v>77</v>
      </c>
      <c r="AY257" s="247" t="s">
        <v>113</v>
      </c>
    </row>
    <row r="258" s="1" customFormat="1" ht="25.5" customHeight="1">
      <c r="B258" s="45"/>
      <c r="C258" s="213" t="s">
        <v>383</v>
      </c>
      <c r="D258" s="213" t="s">
        <v>116</v>
      </c>
      <c r="E258" s="214" t="s">
        <v>384</v>
      </c>
      <c r="F258" s="215" t="s">
        <v>385</v>
      </c>
      <c r="G258" s="216" t="s">
        <v>199</v>
      </c>
      <c r="H258" s="217">
        <v>0.5</v>
      </c>
      <c r="I258" s="218"/>
      <c r="J258" s="219">
        <f>ROUND(I258*H258,2)</f>
        <v>0</v>
      </c>
      <c r="K258" s="215" t="s">
        <v>120</v>
      </c>
      <c r="L258" s="71"/>
      <c r="M258" s="220" t="s">
        <v>21</v>
      </c>
      <c r="N258" s="221" t="s">
        <v>43</v>
      </c>
      <c r="O258" s="46"/>
      <c r="P258" s="222">
        <f>O258*H258</f>
        <v>0</v>
      </c>
      <c r="Q258" s="222">
        <v>0</v>
      </c>
      <c r="R258" s="222">
        <f>Q258*H258</f>
        <v>0</v>
      </c>
      <c r="S258" s="222">
        <v>0</v>
      </c>
      <c r="T258" s="223">
        <f>S258*H258</f>
        <v>0</v>
      </c>
      <c r="AR258" s="23" t="s">
        <v>121</v>
      </c>
      <c r="AT258" s="23" t="s">
        <v>116</v>
      </c>
      <c r="AU258" s="23" t="s">
        <v>84</v>
      </c>
      <c r="AY258" s="23" t="s">
        <v>113</v>
      </c>
      <c r="BE258" s="224">
        <f>IF(N258="základní",J258,0)</f>
        <v>0</v>
      </c>
      <c r="BF258" s="224">
        <f>IF(N258="snížená",J258,0)</f>
        <v>0</v>
      </c>
      <c r="BG258" s="224">
        <f>IF(N258="zákl. přenesená",J258,0)</f>
        <v>0</v>
      </c>
      <c r="BH258" s="224">
        <f>IF(N258="sníž. přenesená",J258,0)</f>
        <v>0</v>
      </c>
      <c r="BI258" s="224">
        <f>IF(N258="nulová",J258,0)</f>
        <v>0</v>
      </c>
      <c r="BJ258" s="23" t="s">
        <v>77</v>
      </c>
      <c r="BK258" s="224">
        <f>ROUND(I258*H258,2)</f>
        <v>0</v>
      </c>
      <c r="BL258" s="23" t="s">
        <v>121</v>
      </c>
      <c r="BM258" s="23" t="s">
        <v>386</v>
      </c>
    </row>
    <row r="259" s="1" customFormat="1" ht="38.25" customHeight="1">
      <c r="B259" s="45"/>
      <c r="C259" s="213" t="s">
        <v>387</v>
      </c>
      <c r="D259" s="213" t="s">
        <v>116</v>
      </c>
      <c r="E259" s="214" t="s">
        <v>388</v>
      </c>
      <c r="F259" s="215" t="s">
        <v>389</v>
      </c>
      <c r="G259" s="216" t="s">
        <v>237</v>
      </c>
      <c r="H259" s="250"/>
      <c r="I259" s="218"/>
      <c r="J259" s="219">
        <f>ROUND(I259*H259,2)</f>
        <v>0</v>
      </c>
      <c r="K259" s="215" t="s">
        <v>120</v>
      </c>
      <c r="L259" s="71"/>
      <c r="M259" s="220" t="s">
        <v>21</v>
      </c>
      <c r="N259" s="221" t="s">
        <v>43</v>
      </c>
      <c r="O259" s="46"/>
      <c r="P259" s="222">
        <f>O259*H259</f>
        <v>0</v>
      </c>
      <c r="Q259" s="222">
        <v>0</v>
      </c>
      <c r="R259" s="222">
        <f>Q259*H259</f>
        <v>0</v>
      </c>
      <c r="S259" s="222">
        <v>0</v>
      </c>
      <c r="T259" s="223">
        <f>S259*H259</f>
        <v>0</v>
      </c>
      <c r="AR259" s="23" t="s">
        <v>121</v>
      </c>
      <c r="AT259" s="23" t="s">
        <v>116</v>
      </c>
      <c r="AU259" s="23" t="s">
        <v>84</v>
      </c>
      <c r="AY259" s="23" t="s">
        <v>113</v>
      </c>
      <c r="BE259" s="224">
        <f>IF(N259="základní",J259,0)</f>
        <v>0</v>
      </c>
      <c r="BF259" s="224">
        <f>IF(N259="snížená",J259,0)</f>
        <v>0</v>
      </c>
      <c r="BG259" s="224">
        <f>IF(N259="zákl. přenesená",J259,0)</f>
        <v>0</v>
      </c>
      <c r="BH259" s="224">
        <f>IF(N259="sníž. přenesená",J259,0)</f>
        <v>0</v>
      </c>
      <c r="BI259" s="224">
        <f>IF(N259="nulová",J259,0)</f>
        <v>0</v>
      </c>
      <c r="BJ259" s="23" t="s">
        <v>77</v>
      </c>
      <c r="BK259" s="224">
        <f>ROUND(I259*H259,2)</f>
        <v>0</v>
      </c>
      <c r="BL259" s="23" t="s">
        <v>121</v>
      </c>
      <c r="BM259" s="23" t="s">
        <v>390</v>
      </c>
    </row>
    <row r="260" s="1" customFormat="1">
      <c r="B260" s="45"/>
      <c r="C260" s="73"/>
      <c r="D260" s="227" t="s">
        <v>131</v>
      </c>
      <c r="E260" s="73"/>
      <c r="F260" s="248" t="s">
        <v>391</v>
      </c>
      <c r="G260" s="73"/>
      <c r="H260" s="73"/>
      <c r="I260" s="184"/>
      <c r="J260" s="73"/>
      <c r="K260" s="73"/>
      <c r="L260" s="71"/>
      <c r="M260" s="249"/>
      <c r="N260" s="46"/>
      <c r="O260" s="46"/>
      <c r="P260" s="46"/>
      <c r="Q260" s="46"/>
      <c r="R260" s="46"/>
      <c r="S260" s="46"/>
      <c r="T260" s="94"/>
      <c r="AT260" s="23" t="s">
        <v>131</v>
      </c>
      <c r="AU260" s="23" t="s">
        <v>84</v>
      </c>
    </row>
    <row r="261" s="1" customFormat="1" ht="38.25" customHeight="1">
      <c r="B261" s="45"/>
      <c r="C261" s="213" t="s">
        <v>392</v>
      </c>
      <c r="D261" s="213" t="s">
        <v>116</v>
      </c>
      <c r="E261" s="214" t="s">
        <v>393</v>
      </c>
      <c r="F261" s="215" t="s">
        <v>394</v>
      </c>
      <c r="G261" s="216" t="s">
        <v>237</v>
      </c>
      <c r="H261" s="250"/>
      <c r="I261" s="218"/>
      <c r="J261" s="219">
        <f>ROUND(I261*H261,2)</f>
        <v>0</v>
      </c>
      <c r="K261" s="215" t="s">
        <v>120</v>
      </c>
      <c r="L261" s="71"/>
      <c r="M261" s="220" t="s">
        <v>21</v>
      </c>
      <c r="N261" s="221" t="s">
        <v>43</v>
      </c>
      <c r="O261" s="46"/>
      <c r="P261" s="222">
        <f>O261*H261</f>
        <v>0</v>
      </c>
      <c r="Q261" s="222">
        <v>0</v>
      </c>
      <c r="R261" s="222">
        <f>Q261*H261</f>
        <v>0</v>
      </c>
      <c r="S261" s="222">
        <v>0</v>
      </c>
      <c r="T261" s="223">
        <f>S261*H261</f>
        <v>0</v>
      </c>
      <c r="AR261" s="23" t="s">
        <v>121</v>
      </c>
      <c r="AT261" s="23" t="s">
        <v>116</v>
      </c>
      <c r="AU261" s="23" t="s">
        <v>84</v>
      </c>
      <c r="AY261" s="23" t="s">
        <v>113</v>
      </c>
      <c r="BE261" s="224">
        <f>IF(N261="základní",J261,0)</f>
        <v>0</v>
      </c>
      <c r="BF261" s="224">
        <f>IF(N261="snížená",J261,0)</f>
        <v>0</v>
      </c>
      <c r="BG261" s="224">
        <f>IF(N261="zákl. přenesená",J261,0)</f>
        <v>0</v>
      </c>
      <c r="BH261" s="224">
        <f>IF(N261="sníž. přenesená",J261,0)</f>
        <v>0</v>
      </c>
      <c r="BI261" s="224">
        <f>IF(N261="nulová",J261,0)</f>
        <v>0</v>
      </c>
      <c r="BJ261" s="23" t="s">
        <v>77</v>
      </c>
      <c r="BK261" s="224">
        <f>ROUND(I261*H261,2)</f>
        <v>0</v>
      </c>
      <c r="BL261" s="23" t="s">
        <v>121</v>
      </c>
      <c r="BM261" s="23" t="s">
        <v>395</v>
      </c>
    </row>
    <row r="262" s="1" customFormat="1">
      <c r="B262" s="45"/>
      <c r="C262" s="73"/>
      <c r="D262" s="227" t="s">
        <v>131</v>
      </c>
      <c r="E262" s="73"/>
      <c r="F262" s="248" t="s">
        <v>391</v>
      </c>
      <c r="G262" s="73"/>
      <c r="H262" s="73"/>
      <c r="I262" s="184"/>
      <c r="J262" s="73"/>
      <c r="K262" s="73"/>
      <c r="L262" s="71"/>
      <c r="M262" s="249"/>
      <c r="N262" s="46"/>
      <c r="O262" s="46"/>
      <c r="P262" s="46"/>
      <c r="Q262" s="46"/>
      <c r="R262" s="46"/>
      <c r="S262" s="46"/>
      <c r="T262" s="94"/>
      <c r="AT262" s="23" t="s">
        <v>131</v>
      </c>
      <c r="AU262" s="23" t="s">
        <v>84</v>
      </c>
    </row>
    <row r="263" s="10" customFormat="1" ht="29.88" customHeight="1">
      <c r="B263" s="197"/>
      <c r="C263" s="198"/>
      <c r="D263" s="199" t="s">
        <v>71</v>
      </c>
      <c r="E263" s="211" t="s">
        <v>396</v>
      </c>
      <c r="F263" s="211" t="s">
        <v>397</v>
      </c>
      <c r="G263" s="198"/>
      <c r="H263" s="198"/>
      <c r="I263" s="201"/>
      <c r="J263" s="212">
        <f>BK263</f>
        <v>0</v>
      </c>
      <c r="K263" s="198"/>
      <c r="L263" s="203"/>
      <c r="M263" s="204"/>
      <c r="N263" s="205"/>
      <c r="O263" s="205"/>
      <c r="P263" s="206">
        <f>SUM(P264:P375)</f>
        <v>0</v>
      </c>
      <c r="Q263" s="205"/>
      <c r="R263" s="206">
        <f>SUM(R264:R375)</f>
        <v>0.19138000000000002</v>
      </c>
      <c r="S263" s="205"/>
      <c r="T263" s="207">
        <f>SUM(T264:T375)</f>
        <v>0.12476000000000001</v>
      </c>
      <c r="AR263" s="208" t="s">
        <v>84</v>
      </c>
      <c r="AT263" s="209" t="s">
        <v>71</v>
      </c>
      <c r="AU263" s="209" t="s">
        <v>77</v>
      </c>
      <c r="AY263" s="208" t="s">
        <v>113</v>
      </c>
      <c r="BK263" s="210">
        <f>SUM(BK264:BK375)</f>
        <v>0</v>
      </c>
    </row>
    <row r="264" s="1" customFormat="1" ht="25.5" customHeight="1">
      <c r="B264" s="45"/>
      <c r="C264" s="213" t="s">
        <v>398</v>
      </c>
      <c r="D264" s="213" t="s">
        <v>116</v>
      </c>
      <c r="E264" s="214" t="s">
        <v>399</v>
      </c>
      <c r="F264" s="215" t="s">
        <v>400</v>
      </c>
      <c r="G264" s="216" t="s">
        <v>401</v>
      </c>
      <c r="H264" s="217">
        <v>1</v>
      </c>
      <c r="I264" s="218"/>
      <c r="J264" s="219">
        <f>ROUND(I264*H264,2)</f>
        <v>0</v>
      </c>
      <c r="K264" s="215" t="s">
        <v>120</v>
      </c>
      <c r="L264" s="71"/>
      <c r="M264" s="220" t="s">
        <v>21</v>
      </c>
      <c r="N264" s="221" t="s">
        <v>43</v>
      </c>
      <c r="O264" s="46"/>
      <c r="P264" s="222">
        <f>O264*H264</f>
        <v>0</v>
      </c>
      <c r="Q264" s="222">
        <v>0.016920000000000001</v>
      </c>
      <c r="R264" s="222">
        <f>Q264*H264</f>
        <v>0.016920000000000001</v>
      </c>
      <c r="S264" s="222">
        <v>0</v>
      </c>
      <c r="T264" s="223">
        <f>S264*H264</f>
        <v>0</v>
      </c>
      <c r="AR264" s="23" t="s">
        <v>121</v>
      </c>
      <c r="AT264" s="23" t="s">
        <v>116</v>
      </c>
      <c r="AU264" s="23" t="s">
        <v>84</v>
      </c>
      <c r="AY264" s="23" t="s">
        <v>113</v>
      </c>
      <c r="BE264" s="224">
        <f>IF(N264="základní",J264,0)</f>
        <v>0</v>
      </c>
      <c r="BF264" s="224">
        <f>IF(N264="snížená",J264,0)</f>
        <v>0</v>
      </c>
      <c r="BG264" s="224">
        <f>IF(N264="zákl. přenesená",J264,0)</f>
        <v>0</v>
      </c>
      <c r="BH264" s="224">
        <f>IF(N264="sníž. přenesená",J264,0)</f>
        <v>0</v>
      </c>
      <c r="BI264" s="224">
        <f>IF(N264="nulová",J264,0)</f>
        <v>0</v>
      </c>
      <c r="BJ264" s="23" t="s">
        <v>77</v>
      </c>
      <c r="BK264" s="224">
        <f>ROUND(I264*H264,2)</f>
        <v>0</v>
      </c>
      <c r="BL264" s="23" t="s">
        <v>121</v>
      </c>
      <c r="BM264" s="23" t="s">
        <v>402</v>
      </c>
    </row>
    <row r="265" s="1" customFormat="1">
      <c r="B265" s="45"/>
      <c r="C265" s="73"/>
      <c r="D265" s="227" t="s">
        <v>131</v>
      </c>
      <c r="E265" s="73"/>
      <c r="F265" s="248" t="s">
        <v>403</v>
      </c>
      <c r="G265" s="73"/>
      <c r="H265" s="73"/>
      <c r="I265" s="184"/>
      <c r="J265" s="73"/>
      <c r="K265" s="73"/>
      <c r="L265" s="71"/>
      <c r="M265" s="249"/>
      <c r="N265" s="46"/>
      <c r="O265" s="46"/>
      <c r="P265" s="46"/>
      <c r="Q265" s="46"/>
      <c r="R265" s="46"/>
      <c r="S265" s="46"/>
      <c r="T265" s="94"/>
      <c r="AT265" s="23" t="s">
        <v>131</v>
      </c>
      <c r="AU265" s="23" t="s">
        <v>84</v>
      </c>
    </row>
    <row r="266" s="11" customFormat="1">
      <c r="B266" s="225"/>
      <c r="C266" s="226"/>
      <c r="D266" s="227" t="s">
        <v>123</v>
      </c>
      <c r="E266" s="228" t="s">
        <v>21</v>
      </c>
      <c r="F266" s="229" t="s">
        <v>404</v>
      </c>
      <c r="G266" s="226"/>
      <c r="H266" s="230">
        <v>1</v>
      </c>
      <c r="I266" s="231"/>
      <c r="J266" s="226"/>
      <c r="K266" s="226"/>
      <c r="L266" s="232"/>
      <c r="M266" s="233"/>
      <c r="N266" s="234"/>
      <c r="O266" s="234"/>
      <c r="P266" s="234"/>
      <c r="Q266" s="234"/>
      <c r="R266" s="234"/>
      <c r="S266" s="234"/>
      <c r="T266" s="235"/>
      <c r="AT266" s="236" t="s">
        <v>123</v>
      </c>
      <c r="AU266" s="236" t="s">
        <v>84</v>
      </c>
      <c r="AV266" s="11" t="s">
        <v>84</v>
      </c>
      <c r="AW266" s="11" t="s">
        <v>35</v>
      </c>
      <c r="AX266" s="11" t="s">
        <v>72</v>
      </c>
      <c r="AY266" s="236" t="s">
        <v>113</v>
      </c>
    </row>
    <row r="267" s="12" customFormat="1">
      <c r="B267" s="237"/>
      <c r="C267" s="238"/>
      <c r="D267" s="227" t="s">
        <v>123</v>
      </c>
      <c r="E267" s="239" t="s">
        <v>21</v>
      </c>
      <c r="F267" s="240" t="s">
        <v>125</v>
      </c>
      <c r="G267" s="238"/>
      <c r="H267" s="241">
        <v>1</v>
      </c>
      <c r="I267" s="242"/>
      <c r="J267" s="238"/>
      <c r="K267" s="238"/>
      <c r="L267" s="243"/>
      <c r="M267" s="244"/>
      <c r="N267" s="245"/>
      <c r="O267" s="245"/>
      <c r="P267" s="245"/>
      <c r="Q267" s="245"/>
      <c r="R267" s="245"/>
      <c r="S267" s="245"/>
      <c r="T267" s="246"/>
      <c r="AT267" s="247" t="s">
        <v>123</v>
      </c>
      <c r="AU267" s="247" t="s">
        <v>84</v>
      </c>
      <c r="AV267" s="12" t="s">
        <v>126</v>
      </c>
      <c r="AW267" s="12" t="s">
        <v>35</v>
      </c>
      <c r="AX267" s="12" t="s">
        <v>77</v>
      </c>
      <c r="AY267" s="247" t="s">
        <v>113</v>
      </c>
    </row>
    <row r="268" s="1" customFormat="1" ht="16.5" customHeight="1">
      <c r="B268" s="45"/>
      <c r="C268" s="213" t="s">
        <v>405</v>
      </c>
      <c r="D268" s="213" t="s">
        <v>116</v>
      </c>
      <c r="E268" s="214" t="s">
        <v>406</v>
      </c>
      <c r="F268" s="215" t="s">
        <v>407</v>
      </c>
      <c r="G268" s="216" t="s">
        <v>401</v>
      </c>
      <c r="H268" s="217">
        <v>5</v>
      </c>
      <c r="I268" s="218"/>
      <c r="J268" s="219">
        <f>ROUND(I268*H268,2)</f>
        <v>0</v>
      </c>
      <c r="K268" s="215" t="s">
        <v>120</v>
      </c>
      <c r="L268" s="71"/>
      <c r="M268" s="220" t="s">
        <v>21</v>
      </c>
      <c r="N268" s="221" t="s">
        <v>43</v>
      </c>
      <c r="O268" s="46"/>
      <c r="P268" s="222">
        <f>O268*H268</f>
        <v>0</v>
      </c>
      <c r="Q268" s="222">
        <v>0</v>
      </c>
      <c r="R268" s="222">
        <f>Q268*H268</f>
        <v>0</v>
      </c>
      <c r="S268" s="222">
        <v>0.019460000000000002</v>
      </c>
      <c r="T268" s="223">
        <f>S268*H268</f>
        <v>0.097300000000000011</v>
      </c>
      <c r="AR268" s="23" t="s">
        <v>121</v>
      </c>
      <c r="AT268" s="23" t="s">
        <v>116</v>
      </c>
      <c r="AU268" s="23" t="s">
        <v>84</v>
      </c>
      <c r="AY268" s="23" t="s">
        <v>113</v>
      </c>
      <c r="BE268" s="224">
        <f>IF(N268="základní",J268,0)</f>
        <v>0</v>
      </c>
      <c r="BF268" s="224">
        <f>IF(N268="snížená",J268,0)</f>
        <v>0</v>
      </c>
      <c r="BG268" s="224">
        <f>IF(N268="zákl. přenesená",J268,0)</f>
        <v>0</v>
      </c>
      <c r="BH268" s="224">
        <f>IF(N268="sníž. přenesená",J268,0)</f>
        <v>0</v>
      </c>
      <c r="BI268" s="224">
        <f>IF(N268="nulová",J268,0)</f>
        <v>0</v>
      </c>
      <c r="BJ268" s="23" t="s">
        <v>77</v>
      </c>
      <c r="BK268" s="224">
        <f>ROUND(I268*H268,2)</f>
        <v>0</v>
      </c>
      <c r="BL268" s="23" t="s">
        <v>121</v>
      </c>
      <c r="BM268" s="23" t="s">
        <v>408</v>
      </c>
    </row>
    <row r="269" s="1" customFormat="1" ht="25.5" customHeight="1">
      <c r="B269" s="45"/>
      <c r="C269" s="213" t="s">
        <v>409</v>
      </c>
      <c r="D269" s="213" t="s">
        <v>116</v>
      </c>
      <c r="E269" s="214" t="s">
        <v>410</v>
      </c>
      <c r="F269" s="215" t="s">
        <v>411</v>
      </c>
      <c r="G269" s="216" t="s">
        <v>401</v>
      </c>
      <c r="H269" s="217">
        <v>2</v>
      </c>
      <c r="I269" s="218"/>
      <c r="J269" s="219">
        <f>ROUND(I269*H269,2)</f>
        <v>0</v>
      </c>
      <c r="K269" s="215" t="s">
        <v>120</v>
      </c>
      <c r="L269" s="71"/>
      <c r="M269" s="220" t="s">
        <v>21</v>
      </c>
      <c r="N269" s="221" t="s">
        <v>43</v>
      </c>
      <c r="O269" s="46"/>
      <c r="P269" s="222">
        <f>O269*H269</f>
        <v>0</v>
      </c>
      <c r="Q269" s="222">
        <v>0.01375</v>
      </c>
      <c r="R269" s="222">
        <f>Q269*H269</f>
        <v>0.0275</v>
      </c>
      <c r="S269" s="222">
        <v>0</v>
      </c>
      <c r="T269" s="223">
        <f>S269*H269</f>
        <v>0</v>
      </c>
      <c r="AR269" s="23" t="s">
        <v>121</v>
      </c>
      <c r="AT269" s="23" t="s">
        <v>116</v>
      </c>
      <c r="AU269" s="23" t="s">
        <v>84</v>
      </c>
      <c r="AY269" s="23" t="s">
        <v>113</v>
      </c>
      <c r="BE269" s="224">
        <f>IF(N269="základní",J269,0)</f>
        <v>0</v>
      </c>
      <c r="BF269" s="224">
        <f>IF(N269="snížená",J269,0)</f>
        <v>0</v>
      </c>
      <c r="BG269" s="224">
        <f>IF(N269="zákl. přenesená",J269,0)</f>
        <v>0</v>
      </c>
      <c r="BH269" s="224">
        <f>IF(N269="sníž. přenesená",J269,0)</f>
        <v>0</v>
      </c>
      <c r="BI269" s="224">
        <f>IF(N269="nulová",J269,0)</f>
        <v>0</v>
      </c>
      <c r="BJ269" s="23" t="s">
        <v>77</v>
      </c>
      <c r="BK269" s="224">
        <f>ROUND(I269*H269,2)</f>
        <v>0</v>
      </c>
      <c r="BL269" s="23" t="s">
        <v>121</v>
      </c>
      <c r="BM269" s="23" t="s">
        <v>412</v>
      </c>
    </row>
    <row r="270" s="1" customFormat="1">
      <c r="B270" s="45"/>
      <c r="C270" s="73"/>
      <c r="D270" s="227" t="s">
        <v>131</v>
      </c>
      <c r="E270" s="73"/>
      <c r="F270" s="248" t="s">
        <v>413</v>
      </c>
      <c r="G270" s="73"/>
      <c r="H270" s="73"/>
      <c r="I270" s="184"/>
      <c r="J270" s="73"/>
      <c r="K270" s="73"/>
      <c r="L270" s="71"/>
      <c r="M270" s="249"/>
      <c r="N270" s="46"/>
      <c r="O270" s="46"/>
      <c r="P270" s="46"/>
      <c r="Q270" s="46"/>
      <c r="R270" s="46"/>
      <c r="S270" s="46"/>
      <c r="T270" s="94"/>
      <c r="AT270" s="23" t="s">
        <v>131</v>
      </c>
      <c r="AU270" s="23" t="s">
        <v>84</v>
      </c>
    </row>
    <row r="271" s="11" customFormat="1">
      <c r="B271" s="225"/>
      <c r="C271" s="226"/>
      <c r="D271" s="227" t="s">
        <v>123</v>
      </c>
      <c r="E271" s="228" t="s">
        <v>21</v>
      </c>
      <c r="F271" s="229" t="s">
        <v>414</v>
      </c>
      <c r="G271" s="226"/>
      <c r="H271" s="230">
        <v>2</v>
      </c>
      <c r="I271" s="231"/>
      <c r="J271" s="226"/>
      <c r="K271" s="226"/>
      <c r="L271" s="232"/>
      <c r="M271" s="233"/>
      <c r="N271" s="234"/>
      <c r="O271" s="234"/>
      <c r="P271" s="234"/>
      <c r="Q271" s="234"/>
      <c r="R271" s="234"/>
      <c r="S271" s="234"/>
      <c r="T271" s="235"/>
      <c r="AT271" s="236" t="s">
        <v>123</v>
      </c>
      <c r="AU271" s="236" t="s">
        <v>84</v>
      </c>
      <c r="AV271" s="11" t="s">
        <v>84</v>
      </c>
      <c r="AW271" s="11" t="s">
        <v>35</v>
      </c>
      <c r="AX271" s="11" t="s">
        <v>72</v>
      </c>
      <c r="AY271" s="236" t="s">
        <v>113</v>
      </c>
    </row>
    <row r="272" s="12" customFormat="1">
      <c r="B272" s="237"/>
      <c r="C272" s="238"/>
      <c r="D272" s="227" t="s">
        <v>123</v>
      </c>
      <c r="E272" s="239" t="s">
        <v>21</v>
      </c>
      <c r="F272" s="240" t="s">
        <v>125</v>
      </c>
      <c r="G272" s="238"/>
      <c r="H272" s="241">
        <v>2</v>
      </c>
      <c r="I272" s="242"/>
      <c r="J272" s="238"/>
      <c r="K272" s="238"/>
      <c r="L272" s="243"/>
      <c r="M272" s="244"/>
      <c r="N272" s="245"/>
      <c r="O272" s="245"/>
      <c r="P272" s="245"/>
      <c r="Q272" s="245"/>
      <c r="R272" s="245"/>
      <c r="S272" s="245"/>
      <c r="T272" s="246"/>
      <c r="AT272" s="247" t="s">
        <v>123</v>
      </c>
      <c r="AU272" s="247" t="s">
        <v>84</v>
      </c>
      <c r="AV272" s="12" t="s">
        <v>126</v>
      </c>
      <c r="AW272" s="12" t="s">
        <v>35</v>
      </c>
      <c r="AX272" s="12" t="s">
        <v>77</v>
      </c>
      <c r="AY272" s="247" t="s">
        <v>113</v>
      </c>
    </row>
    <row r="273" s="1" customFormat="1" ht="16.5" customHeight="1">
      <c r="B273" s="45"/>
      <c r="C273" s="213" t="s">
        <v>415</v>
      </c>
      <c r="D273" s="213" t="s">
        <v>116</v>
      </c>
      <c r="E273" s="214" t="s">
        <v>416</v>
      </c>
      <c r="F273" s="215" t="s">
        <v>417</v>
      </c>
      <c r="G273" s="216" t="s">
        <v>401</v>
      </c>
      <c r="H273" s="217">
        <v>1</v>
      </c>
      <c r="I273" s="218"/>
      <c r="J273" s="219">
        <f>ROUND(I273*H273,2)</f>
        <v>0</v>
      </c>
      <c r="K273" s="215" t="s">
        <v>21</v>
      </c>
      <c r="L273" s="71"/>
      <c r="M273" s="220" t="s">
        <v>21</v>
      </c>
      <c r="N273" s="221" t="s">
        <v>43</v>
      </c>
      <c r="O273" s="46"/>
      <c r="P273" s="222">
        <f>O273*H273</f>
        <v>0</v>
      </c>
      <c r="Q273" s="222">
        <v>0.00975</v>
      </c>
      <c r="R273" s="222">
        <f>Q273*H273</f>
        <v>0.00975</v>
      </c>
      <c r="S273" s="222">
        <v>0</v>
      </c>
      <c r="T273" s="223">
        <f>S273*H273</f>
        <v>0</v>
      </c>
      <c r="AR273" s="23" t="s">
        <v>121</v>
      </c>
      <c r="AT273" s="23" t="s">
        <v>116</v>
      </c>
      <c r="AU273" s="23" t="s">
        <v>84</v>
      </c>
      <c r="AY273" s="23" t="s">
        <v>113</v>
      </c>
      <c r="BE273" s="224">
        <f>IF(N273="základní",J273,0)</f>
        <v>0</v>
      </c>
      <c r="BF273" s="224">
        <f>IF(N273="snížená",J273,0)</f>
        <v>0</v>
      </c>
      <c r="BG273" s="224">
        <f>IF(N273="zákl. přenesená",J273,0)</f>
        <v>0</v>
      </c>
      <c r="BH273" s="224">
        <f>IF(N273="sníž. přenesená",J273,0)</f>
        <v>0</v>
      </c>
      <c r="BI273" s="224">
        <f>IF(N273="nulová",J273,0)</f>
        <v>0</v>
      </c>
      <c r="BJ273" s="23" t="s">
        <v>77</v>
      </c>
      <c r="BK273" s="224">
        <f>ROUND(I273*H273,2)</f>
        <v>0</v>
      </c>
      <c r="BL273" s="23" t="s">
        <v>121</v>
      </c>
      <c r="BM273" s="23" t="s">
        <v>418</v>
      </c>
    </row>
    <row r="274" s="11" customFormat="1">
      <c r="B274" s="225"/>
      <c r="C274" s="226"/>
      <c r="D274" s="227" t="s">
        <v>123</v>
      </c>
      <c r="E274" s="228" t="s">
        <v>21</v>
      </c>
      <c r="F274" s="229" t="s">
        <v>419</v>
      </c>
      <c r="G274" s="226"/>
      <c r="H274" s="230">
        <v>1</v>
      </c>
      <c r="I274" s="231"/>
      <c r="J274" s="226"/>
      <c r="K274" s="226"/>
      <c r="L274" s="232"/>
      <c r="M274" s="233"/>
      <c r="N274" s="234"/>
      <c r="O274" s="234"/>
      <c r="P274" s="234"/>
      <c r="Q274" s="234"/>
      <c r="R274" s="234"/>
      <c r="S274" s="234"/>
      <c r="T274" s="235"/>
      <c r="AT274" s="236" t="s">
        <v>123</v>
      </c>
      <c r="AU274" s="236" t="s">
        <v>84</v>
      </c>
      <c r="AV274" s="11" t="s">
        <v>84</v>
      </c>
      <c r="AW274" s="11" t="s">
        <v>35</v>
      </c>
      <c r="AX274" s="11" t="s">
        <v>72</v>
      </c>
      <c r="AY274" s="236" t="s">
        <v>113</v>
      </c>
    </row>
    <row r="275" s="12" customFormat="1">
      <c r="B275" s="237"/>
      <c r="C275" s="238"/>
      <c r="D275" s="227" t="s">
        <v>123</v>
      </c>
      <c r="E275" s="239" t="s">
        <v>21</v>
      </c>
      <c r="F275" s="240" t="s">
        <v>125</v>
      </c>
      <c r="G275" s="238"/>
      <c r="H275" s="241">
        <v>1</v>
      </c>
      <c r="I275" s="242"/>
      <c r="J275" s="238"/>
      <c r="K275" s="238"/>
      <c r="L275" s="243"/>
      <c r="M275" s="244"/>
      <c r="N275" s="245"/>
      <c r="O275" s="245"/>
      <c r="P275" s="245"/>
      <c r="Q275" s="245"/>
      <c r="R275" s="245"/>
      <c r="S275" s="245"/>
      <c r="T275" s="246"/>
      <c r="AT275" s="247" t="s">
        <v>123</v>
      </c>
      <c r="AU275" s="247" t="s">
        <v>84</v>
      </c>
      <c r="AV275" s="12" t="s">
        <v>126</v>
      </c>
      <c r="AW275" s="12" t="s">
        <v>35</v>
      </c>
      <c r="AX275" s="12" t="s">
        <v>77</v>
      </c>
      <c r="AY275" s="247" t="s">
        <v>113</v>
      </c>
    </row>
    <row r="276" s="1" customFormat="1" ht="16.5" customHeight="1">
      <c r="B276" s="45"/>
      <c r="C276" s="213" t="s">
        <v>420</v>
      </c>
      <c r="D276" s="213" t="s">
        <v>116</v>
      </c>
      <c r="E276" s="214" t="s">
        <v>421</v>
      </c>
      <c r="F276" s="215" t="s">
        <v>422</v>
      </c>
      <c r="G276" s="216" t="s">
        <v>401</v>
      </c>
      <c r="H276" s="217">
        <v>1</v>
      </c>
      <c r="I276" s="218"/>
      <c r="J276" s="219">
        <f>ROUND(I276*H276,2)</f>
        <v>0</v>
      </c>
      <c r="K276" s="215" t="s">
        <v>120</v>
      </c>
      <c r="L276" s="71"/>
      <c r="M276" s="220" t="s">
        <v>21</v>
      </c>
      <c r="N276" s="221" t="s">
        <v>43</v>
      </c>
      <c r="O276" s="46"/>
      <c r="P276" s="222">
        <f>O276*H276</f>
        <v>0</v>
      </c>
      <c r="Q276" s="222">
        <v>0.010749999999999999</v>
      </c>
      <c r="R276" s="222">
        <f>Q276*H276</f>
        <v>0.010749999999999999</v>
      </c>
      <c r="S276" s="222">
        <v>0</v>
      </c>
      <c r="T276" s="223">
        <f>S276*H276</f>
        <v>0</v>
      </c>
      <c r="AR276" s="23" t="s">
        <v>121</v>
      </c>
      <c r="AT276" s="23" t="s">
        <v>116</v>
      </c>
      <c r="AU276" s="23" t="s">
        <v>84</v>
      </c>
      <c r="AY276" s="23" t="s">
        <v>113</v>
      </c>
      <c r="BE276" s="224">
        <f>IF(N276="základní",J276,0)</f>
        <v>0</v>
      </c>
      <c r="BF276" s="224">
        <f>IF(N276="snížená",J276,0)</f>
        <v>0</v>
      </c>
      <c r="BG276" s="224">
        <f>IF(N276="zákl. přenesená",J276,0)</f>
        <v>0</v>
      </c>
      <c r="BH276" s="224">
        <f>IF(N276="sníž. přenesená",J276,0)</f>
        <v>0</v>
      </c>
      <c r="BI276" s="224">
        <f>IF(N276="nulová",J276,0)</f>
        <v>0</v>
      </c>
      <c r="BJ276" s="23" t="s">
        <v>77</v>
      </c>
      <c r="BK276" s="224">
        <f>ROUND(I276*H276,2)</f>
        <v>0</v>
      </c>
      <c r="BL276" s="23" t="s">
        <v>121</v>
      </c>
      <c r="BM276" s="23" t="s">
        <v>423</v>
      </c>
    </row>
    <row r="277" s="1" customFormat="1">
      <c r="B277" s="45"/>
      <c r="C277" s="73"/>
      <c r="D277" s="227" t="s">
        <v>131</v>
      </c>
      <c r="E277" s="73"/>
      <c r="F277" s="248" t="s">
        <v>413</v>
      </c>
      <c r="G277" s="73"/>
      <c r="H277" s="73"/>
      <c r="I277" s="184"/>
      <c r="J277" s="73"/>
      <c r="K277" s="73"/>
      <c r="L277" s="71"/>
      <c r="M277" s="249"/>
      <c r="N277" s="46"/>
      <c r="O277" s="46"/>
      <c r="P277" s="46"/>
      <c r="Q277" s="46"/>
      <c r="R277" s="46"/>
      <c r="S277" s="46"/>
      <c r="T277" s="94"/>
      <c r="AT277" s="23" t="s">
        <v>131</v>
      </c>
      <c r="AU277" s="23" t="s">
        <v>84</v>
      </c>
    </row>
    <row r="278" s="11" customFormat="1">
      <c r="B278" s="225"/>
      <c r="C278" s="226"/>
      <c r="D278" s="227" t="s">
        <v>123</v>
      </c>
      <c r="E278" s="228" t="s">
        <v>21</v>
      </c>
      <c r="F278" s="229" t="s">
        <v>424</v>
      </c>
      <c r="G278" s="226"/>
      <c r="H278" s="230">
        <v>1</v>
      </c>
      <c r="I278" s="231"/>
      <c r="J278" s="226"/>
      <c r="K278" s="226"/>
      <c r="L278" s="232"/>
      <c r="M278" s="233"/>
      <c r="N278" s="234"/>
      <c r="O278" s="234"/>
      <c r="P278" s="234"/>
      <c r="Q278" s="234"/>
      <c r="R278" s="234"/>
      <c r="S278" s="234"/>
      <c r="T278" s="235"/>
      <c r="AT278" s="236" t="s">
        <v>123</v>
      </c>
      <c r="AU278" s="236" t="s">
        <v>84</v>
      </c>
      <c r="AV278" s="11" t="s">
        <v>84</v>
      </c>
      <c r="AW278" s="11" t="s">
        <v>35</v>
      </c>
      <c r="AX278" s="11" t="s">
        <v>72</v>
      </c>
      <c r="AY278" s="236" t="s">
        <v>113</v>
      </c>
    </row>
    <row r="279" s="12" customFormat="1">
      <c r="B279" s="237"/>
      <c r="C279" s="238"/>
      <c r="D279" s="227" t="s">
        <v>123</v>
      </c>
      <c r="E279" s="239" t="s">
        <v>21</v>
      </c>
      <c r="F279" s="240" t="s">
        <v>125</v>
      </c>
      <c r="G279" s="238"/>
      <c r="H279" s="241">
        <v>1</v>
      </c>
      <c r="I279" s="242"/>
      <c r="J279" s="238"/>
      <c r="K279" s="238"/>
      <c r="L279" s="243"/>
      <c r="M279" s="244"/>
      <c r="N279" s="245"/>
      <c r="O279" s="245"/>
      <c r="P279" s="245"/>
      <c r="Q279" s="245"/>
      <c r="R279" s="245"/>
      <c r="S279" s="245"/>
      <c r="T279" s="246"/>
      <c r="AT279" s="247" t="s">
        <v>123</v>
      </c>
      <c r="AU279" s="247" t="s">
        <v>84</v>
      </c>
      <c r="AV279" s="12" t="s">
        <v>126</v>
      </c>
      <c r="AW279" s="12" t="s">
        <v>35</v>
      </c>
      <c r="AX279" s="12" t="s">
        <v>77</v>
      </c>
      <c r="AY279" s="247" t="s">
        <v>113</v>
      </c>
    </row>
    <row r="280" s="1" customFormat="1" ht="25.5" customHeight="1">
      <c r="B280" s="45"/>
      <c r="C280" s="213" t="s">
        <v>425</v>
      </c>
      <c r="D280" s="213" t="s">
        <v>116</v>
      </c>
      <c r="E280" s="214" t="s">
        <v>426</v>
      </c>
      <c r="F280" s="215" t="s">
        <v>427</v>
      </c>
      <c r="G280" s="216" t="s">
        <v>401</v>
      </c>
      <c r="H280" s="217">
        <v>1</v>
      </c>
      <c r="I280" s="218"/>
      <c r="J280" s="219">
        <f>ROUND(I280*H280,2)</f>
        <v>0</v>
      </c>
      <c r="K280" s="215" t="s">
        <v>120</v>
      </c>
      <c r="L280" s="71"/>
      <c r="M280" s="220" t="s">
        <v>21</v>
      </c>
      <c r="N280" s="221" t="s">
        <v>43</v>
      </c>
      <c r="O280" s="46"/>
      <c r="P280" s="222">
        <f>O280*H280</f>
        <v>0</v>
      </c>
      <c r="Q280" s="222">
        <v>0</v>
      </c>
      <c r="R280" s="222">
        <f>Q280*H280</f>
        <v>0</v>
      </c>
      <c r="S280" s="222">
        <v>0.0091999999999999998</v>
      </c>
      <c r="T280" s="223">
        <f>S280*H280</f>
        <v>0.0091999999999999998</v>
      </c>
      <c r="AR280" s="23" t="s">
        <v>121</v>
      </c>
      <c r="AT280" s="23" t="s">
        <v>116</v>
      </c>
      <c r="AU280" s="23" t="s">
        <v>84</v>
      </c>
      <c r="AY280" s="23" t="s">
        <v>113</v>
      </c>
      <c r="BE280" s="224">
        <f>IF(N280="základní",J280,0)</f>
        <v>0</v>
      </c>
      <c r="BF280" s="224">
        <f>IF(N280="snížená",J280,0)</f>
        <v>0</v>
      </c>
      <c r="BG280" s="224">
        <f>IF(N280="zákl. přenesená",J280,0)</f>
        <v>0</v>
      </c>
      <c r="BH280" s="224">
        <f>IF(N280="sníž. přenesená",J280,0)</f>
        <v>0</v>
      </c>
      <c r="BI280" s="224">
        <f>IF(N280="nulová",J280,0)</f>
        <v>0</v>
      </c>
      <c r="BJ280" s="23" t="s">
        <v>77</v>
      </c>
      <c r="BK280" s="224">
        <f>ROUND(I280*H280,2)</f>
        <v>0</v>
      </c>
      <c r="BL280" s="23" t="s">
        <v>121</v>
      </c>
      <c r="BM280" s="23" t="s">
        <v>428</v>
      </c>
    </row>
    <row r="281" s="1" customFormat="1" ht="16.5" customHeight="1">
      <c r="B281" s="45"/>
      <c r="C281" s="213" t="s">
        <v>429</v>
      </c>
      <c r="D281" s="213" t="s">
        <v>116</v>
      </c>
      <c r="E281" s="214" t="s">
        <v>430</v>
      </c>
      <c r="F281" s="215" t="s">
        <v>431</v>
      </c>
      <c r="G281" s="216" t="s">
        <v>119</v>
      </c>
      <c r="H281" s="217">
        <v>1</v>
      </c>
      <c r="I281" s="218"/>
      <c r="J281" s="219">
        <f>ROUND(I281*H281,2)</f>
        <v>0</v>
      </c>
      <c r="K281" s="215" t="s">
        <v>21</v>
      </c>
      <c r="L281" s="71"/>
      <c r="M281" s="220" t="s">
        <v>21</v>
      </c>
      <c r="N281" s="221" t="s">
        <v>43</v>
      </c>
      <c r="O281" s="46"/>
      <c r="P281" s="222">
        <f>O281*H281</f>
        <v>0</v>
      </c>
      <c r="Q281" s="222">
        <v>0</v>
      </c>
      <c r="R281" s="222">
        <f>Q281*H281</f>
        <v>0</v>
      </c>
      <c r="S281" s="222">
        <v>0</v>
      </c>
      <c r="T281" s="223">
        <f>S281*H281</f>
        <v>0</v>
      </c>
      <c r="AR281" s="23" t="s">
        <v>121</v>
      </c>
      <c r="AT281" s="23" t="s">
        <v>116</v>
      </c>
      <c r="AU281" s="23" t="s">
        <v>84</v>
      </c>
      <c r="AY281" s="23" t="s">
        <v>113</v>
      </c>
      <c r="BE281" s="224">
        <f>IF(N281="základní",J281,0)</f>
        <v>0</v>
      </c>
      <c r="BF281" s="224">
        <f>IF(N281="snížená",J281,0)</f>
        <v>0</v>
      </c>
      <c r="BG281" s="224">
        <f>IF(N281="zákl. přenesená",J281,0)</f>
        <v>0</v>
      </c>
      <c r="BH281" s="224">
        <f>IF(N281="sníž. přenesená",J281,0)</f>
        <v>0</v>
      </c>
      <c r="BI281" s="224">
        <f>IF(N281="nulová",J281,0)</f>
        <v>0</v>
      </c>
      <c r="BJ281" s="23" t="s">
        <v>77</v>
      </c>
      <c r="BK281" s="224">
        <f>ROUND(I281*H281,2)</f>
        <v>0</v>
      </c>
      <c r="BL281" s="23" t="s">
        <v>121</v>
      </c>
      <c r="BM281" s="23" t="s">
        <v>432</v>
      </c>
    </row>
    <row r="282" s="11" customFormat="1">
      <c r="B282" s="225"/>
      <c r="C282" s="226"/>
      <c r="D282" s="227" t="s">
        <v>123</v>
      </c>
      <c r="E282" s="228" t="s">
        <v>21</v>
      </c>
      <c r="F282" s="229" t="s">
        <v>433</v>
      </c>
      <c r="G282" s="226"/>
      <c r="H282" s="230">
        <v>1</v>
      </c>
      <c r="I282" s="231"/>
      <c r="J282" s="226"/>
      <c r="K282" s="226"/>
      <c r="L282" s="232"/>
      <c r="M282" s="233"/>
      <c r="N282" s="234"/>
      <c r="O282" s="234"/>
      <c r="P282" s="234"/>
      <c r="Q282" s="234"/>
      <c r="R282" s="234"/>
      <c r="S282" s="234"/>
      <c r="T282" s="235"/>
      <c r="AT282" s="236" t="s">
        <v>123</v>
      </c>
      <c r="AU282" s="236" t="s">
        <v>84</v>
      </c>
      <c r="AV282" s="11" t="s">
        <v>84</v>
      </c>
      <c r="AW282" s="11" t="s">
        <v>35</v>
      </c>
      <c r="AX282" s="11" t="s">
        <v>72</v>
      </c>
      <c r="AY282" s="236" t="s">
        <v>113</v>
      </c>
    </row>
    <row r="283" s="12" customFormat="1">
      <c r="B283" s="237"/>
      <c r="C283" s="238"/>
      <c r="D283" s="227" t="s">
        <v>123</v>
      </c>
      <c r="E283" s="239" t="s">
        <v>21</v>
      </c>
      <c r="F283" s="240" t="s">
        <v>125</v>
      </c>
      <c r="G283" s="238"/>
      <c r="H283" s="241">
        <v>1</v>
      </c>
      <c r="I283" s="242"/>
      <c r="J283" s="238"/>
      <c r="K283" s="238"/>
      <c r="L283" s="243"/>
      <c r="M283" s="244"/>
      <c r="N283" s="245"/>
      <c r="O283" s="245"/>
      <c r="P283" s="245"/>
      <c r="Q283" s="245"/>
      <c r="R283" s="245"/>
      <c r="S283" s="245"/>
      <c r="T283" s="246"/>
      <c r="AT283" s="247" t="s">
        <v>123</v>
      </c>
      <c r="AU283" s="247" t="s">
        <v>84</v>
      </c>
      <c r="AV283" s="12" t="s">
        <v>126</v>
      </c>
      <c r="AW283" s="12" t="s">
        <v>35</v>
      </c>
      <c r="AX283" s="12" t="s">
        <v>77</v>
      </c>
      <c r="AY283" s="247" t="s">
        <v>113</v>
      </c>
    </row>
    <row r="284" s="1" customFormat="1" ht="16.5" customHeight="1">
      <c r="B284" s="45"/>
      <c r="C284" s="213" t="s">
        <v>434</v>
      </c>
      <c r="D284" s="213" t="s">
        <v>116</v>
      </c>
      <c r="E284" s="214" t="s">
        <v>435</v>
      </c>
      <c r="F284" s="215" t="s">
        <v>436</v>
      </c>
      <c r="G284" s="216" t="s">
        <v>401</v>
      </c>
      <c r="H284" s="217">
        <v>1</v>
      </c>
      <c r="I284" s="218"/>
      <c r="J284" s="219">
        <f>ROUND(I284*H284,2)</f>
        <v>0</v>
      </c>
      <c r="K284" s="215" t="s">
        <v>21</v>
      </c>
      <c r="L284" s="71"/>
      <c r="M284" s="220" t="s">
        <v>21</v>
      </c>
      <c r="N284" s="221" t="s">
        <v>43</v>
      </c>
      <c r="O284" s="46"/>
      <c r="P284" s="222">
        <f>O284*H284</f>
        <v>0</v>
      </c>
      <c r="Q284" s="222">
        <v>0</v>
      </c>
      <c r="R284" s="222">
        <f>Q284*H284</f>
        <v>0</v>
      </c>
      <c r="S284" s="222">
        <v>0</v>
      </c>
      <c r="T284" s="223">
        <f>S284*H284</f>
        <v>0</v>
      </c>
      <c r="AR284" s="23" t="s">
        <v>121</v>
      </c>
      <c r="AT284" s="23" t="s">
        <v>116</v>
      </c>
      <c r="AU284" s="23" t="s">
        <v>84</v>
      </c>
      <c r="AY284" s="23" t="s">
        <v>113</v>
      </c>
      <c r="BE284" s="224">
        <f>IF(N284="základní",J284,0)</f>
        <v>0</v>
      </c>
      <c r="BF284" s="224">
        <f>IF(N284="snížená",J284,0)</f>
        <v>0</v>
      </c>
      <c r="BG284" s="224">
        <f>IF(N284="zákl. přenesená",J284,0)</f>
        <v>0</v>
      </c>
      <c r="BH284" s="224">
        <f>IF(N284="sníž. přenesená",J284,0)</f>
        <v>0</v>
      </c>
      <c r="BI284" s="224">
        <f>IF(N284="nulová",J284,0)</f>
        <v>0</v>
      </c>
      <c r="BJ284" s="23" t="s">
        <v>77</v>
      </c>
      <c r="BK284" s="224">
        <f>ROUND(I284*H284,2)</f>
        <v>0</v>
      </c>
      <c r="BL284" s="23" t="s">
        <v>121</v>
      </c>
      <c r="BM284" s="23" t="s">
        <v>437</v>
      </c>
    </row>
    <row r="285" s="11" customFormat="1">
      <c r="B285" s="225"/>
      <c r="C285" s="226"/>
      <c r="D285" s="227" t="s">
        <v>123</v>
      </c>
      <c r="E285" s="228" t="s">
        <v>21</v>
      </c>
      <c r="F285" s="229" t="s">
        <v>438</v>
      </c>
      <c r="G285" s="226"/>
      <c r="H285" s="230">
        <v>1</v>
      </c>
      <c r="I285" s="231"/>
      <c r="J285" s="226"/>
      <c r="K285" s="226"/>
      <c r="L285" s="232"/>
      <c r="M285" s="233"/>
      <c r="N285" s="234"/>
      <c r="O285" s="234"/>
      <c r="P285" s="234"/>
      <c r="Q285" s="234"/>
      <c r="R285" s="234"/>
      <c r="S285" s="234"/>
      <c r="T285" s="235"/>
      <c r="AT285" s="236" t="s">
        <v>123</v>
      </c>
      <c r="AU285" s="236" t="s">
        <v>84</v>
      </c>
      <c r="AV285" s="11" t="s">
        <v>84</v>
      </c>
      <c r="AW285" s="11" t="s">
        <v>35</v>
      </c>
      <c r="AX285" s="11" t="s">
        <v>72</v>
      </c>
      <c r="AY285" s="236" t="s">
        <v>113</v>
      </c>
    </row>
    <row r="286" s="12" customFormat="1">
      <c r="B286" s="237"/>
      <c r="C286" s="238"/>
      <c r="D286" s="227" t="s">
        <v>123</v>
      </c>
      <c r="E286" s="239" t="s">
        <v>21</v>
      </c>
      <c r="F286" s="240" t="s">
        <v>125</v>
      </c>
      <c r="G286" s="238"/>
      <c r="H286" s="241">
        <v>1</v>
      </c>
      <c r="I286" s="242"/>
      <c r="J286" s="238"/>
      <c r="K286" s="238"/>
      <c r="L286" s="243"/>
      <c r="M286" s="244"/>
      <c r="N286" s="245"/>
      <c r="O286" s="245"/>
      <c r="P286" s="245"/>
      <c r="Q286" s="245"/>
      <c r="R286" s="245"/>
      <c r="S286" s="245"/>
      <c r="T286" s="246"/>
      <c r="AT286" s="247" t="s">
        <v>123</v>
      </c>
      <c r="AU286" s="247" t="s">
        <v>84</v>
      </c>
      <c r="AV286" s="12" t="s">
        <v>126</v>
      </c>
      <c r="AW286" s="12" t="s">
        <v>35</v>
      </c>
      <c r="AX286" s="12" t="s">
        <v>77</v>
      </c>
      <c r="AY286" s="247" t="s">
        <v>113</v>
      </c>
    </row>
    <row r="287" s="1" customFormat="1" ht="25.5" customHeight="1">
      <c r="B287" s="45"/>
      <c r="C287" s="213" t="s">
        <v>439</v>
      </c>
      <c r="D287" s="213" t="s">
        <v>116</v>
      </c>
      <c r="E287" s="214" t="s">
        <v>440</v>
      </c>
      <c r="F287" s="215" t="s">
        <v>441</v>
      </c>
      <c r="G287" s="216" t="s">
        <v>199</v>
      </c>
      <c r="H287" s="217">
        <v>0.5</v>
      </c>
      <c r="I287" s="218"/>
      <c r="J287" s="219">
        <f>ROUND(I287*H287,2)</f>
        <v>0</v>
      </c>
      <c r="K287" s="215" t="s">
        <v>120</v>
      </c>
      <c r="L287" s="71"/>
      <c r="M287" s="220" t="s">
        <v>21</v>
      </c>
      <c r="N287" s="221" t="s">
        <v>43</v>
      </c>
      <c r="O287" s="46"/>
      <c r="P287" s="222">
        <f>O287*H287</f>
        <v>0</v>
      </c>
      <c r="Q287" s="222">
        <v>0</v>
      </c>
      <c r="R287" s="222">
        <f>Q287*H287</f>
        <v>0</v>
      </c>
      <c r="S287" s="222">
        <v>0</v>
      </c>
      <c r="T287" s="223">
        <f>S287*H287</f>
        <v>0</v>
      </c>
      <c r="AR287" s="23" t="s">
        <v>121</v>
      </c>
      <c r="AT287" s="23" t="s">
        <v>116</v>
      </c>
      <c r="AU287" s="23" t="s">
        <v>84</v>
      </c>
      <c r="AY287" s="23" t="s">
        <v>113</v>
      </c>
      <c r="BE287" s="224">
        <f>IF(N287="základní",J287,0)</f>
        <v>0</v>
      </c>
      <c r="BF287" s="224">
        <f>IF(N287="snížená",J287,0)</f>
        <v>0</v>
      </c>
      <c r="BG287" s="224">
        <f>IF(N287="zákl. přenesená",J287,0)</f>
        <v>0</v>
      </c>
      <c r="BH287" s="224">
        <f>IF(N287="sníž. přenesená",J287,0)</f>
        <v>0</v>
      </c>
      <c r="BI287" s="224">
        <f>IF(N287="nulová",J287,0)</f>
        <v>0</v>
      </c>
      <c r="BJ287" s="23" t="s">
        <v>77</v>
      </c>
      <c r="BK287" s="224">
        <f>ROUND(I287*H287,2)</f>
        <v>0</v>
      </c>
      <c r="BL287" s="23" t="s">
        <v>121</v>
      </c>
      <c r="BM287" s="23" t="s">
        <v>442</v>
      </c>
    </row>
    <row r="288" s="1" customFormat="1" ht="16.5" customHeight="1">
      <c r="B288" s="45"/>
      <c r="C288" s="213" t="s">
        <v>443</v>
      </c>
      <c r="D288" s="213" t="s">
        <v>116</v>
      </c>
      <c r="E288" s="214" t="s">
        <v>444</v>
      </c>
      <c r="F288" s="215" t="s">
        <v>445</v>
      </c>
      <c r="G288" s="216" t="s">
        <v>401</v>
      </c>
      <c r="H288" s="217">
        <v>5</v>
      </c>
      <c r="I288" s="218"/>
      <c r="J288" s="219">
        <f>ROUND(I288*H288,2)</f>
        <v>0</v>
      </c>
      <c r="K288" s="215" t="s">
        <v>120</v>
      </c>
      <c r="L288" s="71"/>
      <c r="M288" s="220" t="s">
        <v>21</v>
      </c>
      <c r="N288" s="221" t="s">
        <v>43</v>
      </c>
      <c r="O288" s="46"/>
      <c r="P288" s="222">
        <f>O288*H288</f>
        <v>0</v>
      </c>
      <c r="Q288" s="222">
        <v>0</v>
      </c>
      <c r="R288" s="222">
        <f>Q288*H288</f>
        <v>0</v>
      </c>
      <c r="S288" s="222">
        <v>0.00156</v>
      </c>
      <c r="T288" s="223">
        <f>S288*H288</f>
        <v>0.0077999999999999996</v>
      </c>
      <c r="AR288" s="23" t="s">
        <v>121</v>
      </c>
      <c r="AT288" s="23" t="s">
        <v>116</v>
      </c>
      <c r="AU288" s="23" t="s">
        <v>84</v>
      </c>
      <c r="AY288" s="23" t="s">
        <v>113</v>
      </c>
      <c r="BE288" s="224">
        <f>IF(N288="základní",J288,0)</f>
        <v>0</v>
      </c>
      <c r="BF288" s="224">
        <f>IF(N288="snížená",J288,0)</f>
        <v>0</v>
      </c>
      <c r="BG288" s="224">
        <f>IF(N288="zákl. přenesená",J288,0)</f>
        <v>0</v>
      </c>
      <c r="BH288" s="224">
        <f>IF(N288="sníž. přenesená",J288,0)</f>
        <v>0</v>
      </c>
      <c r="BI288" s="224">
        <f>IF(N288="nulová",J288,0)</f>
        <v>0</v>
      </c>
      <c r="BJ288" s="23" t="s">
        <v>77</v>
      </c>
      <c r="BK288" s="224">
        <f>ROUND(I288*H288,2)</f>
        <v>0</v>
      </c>
      <c r="BL288" s="23" t="s">
        <v>121</v>
      </c>
      <c r="BM288" s="23" t="s">
        <v>446</v>
      </c>
    </row>
    <row r="289" s="1" customFormat="1" ht="16.5" customHeight="1">
      <c r="B289" s="45"/>
      <c r="C289" s="213" t="s">
        <v>447</v>
      </c>
      <c r="D289" s="213" t="s">
        <v>116</v>
      </c>
      <c r="E289" s="214" t="s">
        <v>448</v>
      </c>
      <c r="F289" s="215" t="s">
        <v>449</v>
      </c>
      <c r="G289" s="216" t="s">
        <v>401</v>
      </c>
      <c r="H289" s="217">
        <v>1</v>
      </c>
      <c r="I289" s="218"/>
      <c r="J289" s="219">
        <f>ROUND(I289*H289,2)</f>
        <v>0</v>
      </c>
      <c r="K289" s="215" t="s">
        <v>120</v>
      </c>
      <c r="L289" s="71"/>
      <c r="M289" s="220" t="s">
        <v>21</v>
      </c>
      <c r="N289" s="221" t="s">
        <v>43</v>
      </c>
      <c r="O289" s="46"/>
      <c r="P289" s="222">
        <f>O289*H289</f>
        <v>0</v>
      </c>
      <c r="Q289" s="222">
        <v>0</v>
      </c>
      <c r="R289" s="222">
        <f>Q289*H289</f>
        <v>0</v>
      </c>
      <c r="S289" s="222">
        <v>0.00085999999999999998</v>
      </c>
      <c r="T289" s="223">
        <f>S289*H289</f>
        <v>0.00085999999999999998</v>
      </c>
      <c r="AR289" s="23" t="s">
        <v>121</v>
      </c>
      <c r="AT289" s="23" t="s">
        <v>116</v>
      </c>
      <c r="AU289" s="23" t="s">
        <v>84</v>
      </c>
      <c r="AY289" s="23" t="s">
        <v>113</v>
      </c>
      <c r="BE289" s="224">
        <f>IF(N289="základní",J289,0)</f>
        <v>0</v>
      </c>
      <c r="BF289" s="224">
        <f>IF(N289="snížená",J289,0)</f>
        <v>0</v>
      </c>
      <c r="BG289" s="224">
        <f>IF(N289="zákl. přenesená",J289,0)</f>
        <v>0</v>
      </c>
      <c r="BH289" s="224">
        <f>IF(N289="sníž. přenesená",J289,0)</f>
        <v>0</v>
      </c>
      <c r="BI289" s="224">
        <f>IF(N289="nulová",J289,0)</f>
        <v>0</v>
      </c>
      <c r="BJ289" s="23" t="s">
        <v>77</v>
      </c>
      <c r="BK289" s="224">
        <f>ROUND(I289*H289,2)</f>
        <v>0</v>
      </c>
      <c r="BL289" s="23" t="s">
        <v>121</v>
      </c>
      <c r="BM289" s="23" t="s">
        <v>450</v>
      </c>
    </row>
    <row r="290" s="1" customFormat="1" ht="16.5" customHeight="1">
      <c r="B290" s="45"/>
      <c r="C290" s="213" t="s">
        <v>451</v>
      </c>
      <c r="D290" s="213" t="s">
        <v>116</v>
      </c>
      <c r="E290" s="214" t="s">
        <v>452</v>
      </c>
      <c r="F290" s="215" t="s">
        <v>453</v>
      </c>
      <c r="G290" s="216" t="s">
        <v>119</v>
      </c>
      <c r="H290" s="217">
        <v>2</v>
      </c>
      <c r="I290" s="218"/>
      <c r="J290" s="219">
        <f>ROUND(I290*H290,2)</f>
        <v>0</v>
      </c>
      <c r="K290" s="215" t="s">
        <v>120</v>
      </c>
      <c r="L290" s="71"/>
      <c r="M290" s="220" t="s">
        <v>21</v>
      </c>
      <c r="N290" s="221" t="s">
        <v>43</v>
      </c>
      <c r="O290" s="46"/>
      <c r="P290" s="222">
        <f>O290*H290</f>
        <v>0</v>
      </c>
      <c r="Q290" s="222">
        <v>0</v>
      </c>
      <c r="R290" s="222">
        <f>Q290*H290</f>
        <v>0</v>
      </c>
      <c r="S290" s="222">
        <v>0.0022499999999999998</v>
      </c>
      <c r="T290" s="223">
        <f>S290*H290</f>
        <v>0.0044999999999999997</v>
      </c>
      <c r="AR290" s="23" t="s">
        <v>121</v>
      </c>
      <c r="AT290" s="23" t="s">
        <v>116</v>
      </c>
      <c r="AU290" s="23" t="s">
        <v>84</v>
      </c>
      <c r="AY290" s="23" t="s">
        <v>113</v>
      </c>
      <c r="BE290" s="224">
        <f>IF(N290="základní",J290,0)</f>
        <v>0</v>
      </c>
      <c r="BF290" s="224">
        <f>IF(N290="snížená",J290,0)</f>
        <v>0</v>
      </c>
      <c r="BG290" s="224">
        <f>IF(N290="zákl. přenesená",J290,0)</f>
        <v>0</v>
      </c>
      <c r="BH290" s="224">
        <f>IF(N290="sníž. přenesená",J290,0)</f>
        <v>0</v>
      </c>
      <c r="BI290" s="224">
        <f>IF(N290="nulová",J290,0)</f>
        <v>0</v>
      </c>
      <c r="BJ290" s="23" t="s">
        <v>77</v>
      </c>
      <c r="BK290" s="224">
        <f>ROUND(I290*H290,2)</f>
        <v>0</v>
      </c>
      <c r="BL290" s="23" t="s">
        <v>121</v>
      </c>
      <c r="BM290" s="23" t="s">
        <v>454</v>
      </c>
    </row>
    <row r="291" s="1" customFormat="1" ht="16.5" customHeight="1">
      <c r="B291" s="45"/>
      <c r="C291" s="213" t="s">
        <v>455</v>
      </c>
      <c r="D291" s="213" t="s">
        <v>116</v>
      </c>
      <c r="E291" s="214" t="s">
        <v>456</v>
      </c>
      <c r="F291" s="215" t="s">
        <v>457</v>
      </c>
      <c r="G291" s="216" t="s">
        <v>119</v>
      </c>
      <c r="H291" s="217">
        <v>6</v>
      </c>
      <c r="I291" s="218"/>
      <c r="J291" s="219">
        <f>ROUND(I291*H291,2)</f>
        <v>0</v>
      </c>
      <c r="K291" s="215" t="s">
        <v>120</v>
      </c>
      <c r="L291" s="71"/>
      <c r="M291" s="220" t="s">
        <v>21</v>
      </c>
      <c r="N291" s="221" t="s">
        <v>43</v>
      </c>
      <c r="O291" s="46"/>
      <c r="P291" s="222">
        <f>O291*H291</f>
        <v>0</v>
      </c>
      <c r="Q291" s="222">
        <v>0</v>
      </c>
      <c r="R291" s="222">
        <f>Q291*H291</f>
        <v>0</v>
      </c>
      <c r="S291" s="222">
        <v>0.00084999999999999995</v>
      </c>
      <c r="T291" s="223">
        <f>S291*H291</f>
        <v>0.0050999999999999995</v>
      </c>
      <c r="AR291" s="23" t="s">
        <v>121</v>
      </c>
      <c r="AT291" s="23" t="s">
        <v>116</v>
      </c>
      <c r="AU291" s="23" t="s">
        <v>84</v>
      </c>
      <c r="AY291" s="23" t="s">
        <v>113</v>
      </c>
      <c r="BE291" s="224">
        <f>IF(N291="základní",J291,0)</f>
        <v>0</v>
      </c>
      <c r="BF291" s="224">
        <f>IF(N291="snížená",J291,0)</f>
        <v>0</v>
      </c>
      <c r="BG291" s="224">
        <f>IF(N291="zákl. přenesená",J291,0)</f>
        <v>0</v>
      </c>
      <c r="BH291" s="224">
        <f>IF(N291="sníž. přenesená",J291,0)</f>
        <v>0</v>
      </c>
      <c r="BI291" s="224">
        <f>IF(N291="nulová",J291,0)</f>
        <v>0</v>
      </c>
      <c r="BJ291" s="23" t="s">
        <v>77</v>
      </c>
      <c r="BK291" s="224">
        <f>ROUND(I291*H291,2)</f>
        <v>0</v>
      </c>
      <c r="BL291" s="23" t="s">
        <v>121</v>
      </c>
      <c r="BM291" s="23" t="s">
        <v>458</v>
      </c>
    </row>
    <row r="292" s="1" customFormat="1" ht="25.5" customHeight="1">
      <c r="B292" s="45"/>
      <c r="C292" s="213" t="s">
        <v>459</v>
      </c>
      <c r="D292" s="213" t="s">
        <v>116</v>
      </c>
      <c r="E292" s="214" t="s">
        <v>460</v>
      </c>
      <c r="F292" s="215" t="s">
        <v>461</v>
      </c>
      <c r="G292" s="216" t="s">
        <v>119</v>
      </c>
      <c r="H292" s="217">
        <v>1</v>
      </c>
      <c r="I292" s="218"/>
      <c r="J292" s="219">
        <f>ROUND(I292*H292,2)</f>
        <v>0</v>
      </c>
      <c r="K292" s="215" t="s">
        <v>120</v>
      </c>
      <c r="L292" s="71"/>
      <c r="M292" s="220" t="s">
        <v>21</v>
      </c>
      <c r="N292" s="221" t="s">
        <v>43</v>
      </c>
      <c r="O292" s="46"/>
      <c r="P292" s="222">
        <f>O292*H292</f>
        <v>0</v>
      </c>
      <c r="Q292" s="222">
        <v>0.00016000000000000001</v>
      </c>
      <c r="R292" s="222">
        <f>Q292*H292</f>
        <v>0.00016000000000000001</v>
      </c>
      <c r="S292" s="222">
        <v>0</v>
      </c>
      <c r="T292" s="223">
        <f>S292*H292</f>
        <v>0</v>
      </c>
      <c r="AR292" s="23" t="s">
        <v>121</v>
      </c>
      <c r="AT292" s="23" t="s">
        <v>116</v>
      </c>
      <c r="AU292" s="23" t="s">
        <v>84</v>
      </c>
      <c r="AY292" s="23" t="s">
        <v>113</v>
      </c>
      <c r="BE292" s="224">
        <f>IF(N292="základní",J292,0)</f>
        <v>0</v>
      </c>
      <c r="BF292" s="224">
        <f>IF(N292="snížená",J292,0)</f>
        <v>0</v>
      </c>
      <c r="BG292" s="224">
        <f>IF(N292="zákl. přenesená",J292,0)</f>
        <v>0</v>
      </c>
      <c r="BH292" s="224">
        <f>IF(N292="sníž. přenesená",J292,0)</f>
        <v>0</v>
      </c>
      <c r="BI292" s="224">
        <f>IF(N292="nulová",J292,0)</f>
        <v>0</v>
      </c>
      <c r="BJ292" s="23" t="s">
        <v>77</v>
      </c>
      <c r="BK292" s="224">
        <f>ROUND(I292*H292,2)</f>
        <v>0</v>
      </c>
      <c r="BL292" s="23" t="s">
        <v>121</v>
      </c>
      <c r="BM292" s="23" t="s">
        <v>462</v>
      </c>
    </row>
    <row r="293" s="1" customFormat="1">
      <c r="B293" s="45"/>
      <c r="C293" s="73"/>
      <c r="D293" s="227" t="s">
        <v>131</v>
      </c>
      <c r="E293" s="73"/>
      <c r="F293" s="248" t="s">
        <v>463</v>
      </c>
      <c r="G293" s="73"/>
      <c r="H293" s="73"/>
      <c r="I293" s="184"/>
      <c r="J293" s="73"/>
      <c r="K293" s="73"/>
      <c r="L293" s="71"/>
      <c r="M293" s="249"/>
      <c r="N293" s="46"/>
      <c r="O293" s="46"/>
      <c r="P293" s="46"/>
      <c r="Q293" s="46"/>
      <c r="R293" s="46"/>
      <c r="S293" s="46"/>
      <c r="T293" s="94"/>
      <c r="AT293" s="23" t="s">
        <v>131</v>
      </c>
      <c r="AU293" s="23" t="s">
        <v>84</v>
      </c>
    </row>
    <row r="294" s="11" customFormat="1">
      <c r="B294" s="225"/>
      <c r="C294" s="226"/>
      <c r="D294" s="227" t="s">
        <v>123</v>
      </c>
      <c r="E294" s="228" t="s">
        <v>21</v>
      </c>
      <c r="F294" s="229" t="s">
        <v>464</v>
      </c>
      <c r="G294" s="226"/>
      <c r="H294" s="230">
        <v>1</v>
      </c>
      <c r="I294" s="231"/>
      <c r="J294" s="226"/>
      <c r="K294" s="226"/>
      <c r="L294" s="232"/>
      <c r="M294" s="233"/>
      <c r="N294" s="234"/>
      <c r="O294" s="234"/>
      <c r="P294" s="234"/>
      <c r="Q294" s="234"/>
      <c r="R294" s="234"/>
      <c r="S294" s="234"/>
      <c r="T294" s="235"/>
      <c r="AT294" s="236" t="s">
        <v>123</v>
      </c>
      <c r="AU294" s="236" t="s">
        <v>84</v>
      </c>
      <c r="AV294" s="11" t="s">
        <v>84</v>
      </c>
      <c r="AW294" s="11" t="s">
        <v>35</v>
      </c>
      <c r="AX294" s="11" t="s">
        <v>72</v>
      </c>
      <c r="AY294" s="236" t="s">
        <v>113</v>
      </c>
    </row>
    <row r="295" s="12" customFormat="1">
      <c r="B295" s="237"/>
      <c r="C295" s="238"/>
      <c r="D295" s="227" t="s">
        <v>123</v>
      </c>
      <c r="E295" s="239" t="s">
        <v>21</v>
      </c>
      <c r="F295" s="240" t="s">
        <v>125</v>
      </c>
      <c r="G295" s="238"/>
      <c r="H295" s="241">
        <v>1</v>
      </c>
      <c r="I295" s="242"/>
      <c r="J295" s="238"/>
      <c r="K295" s="238"/>
      <c r="L295" s="243"/>
      <c r="M295" s="244"/>
      <c r="N295" s="245"/>
      <c r="O295" s="245"/>
      <c r="P295" s="245"/>
      <c r="Q295" s="245"/>
      <c r="R295" s="245"/>
      <c r="S295" s="245"/>
      <c r="T295" s="246"/>
      <c r="AT295" s="247" t="s">
        <v>123</v>
      </c>
      <c r="AU295" s="247" t="s">
        <v>84</v>
      </c>
      <c r="AV295" s="12" t="s">
        <v>126</v>
      </c>
      <c r="AW295" s="12" t="s">
        <v>35</v>
      </c>
      <c r="AX295" s="12" t="s">
        <v>77</v>
      </c>
      <c r="AY295" s="247" t="s">
        <v>113</v>
      </c>
    </row>
    <row r="296" s="1" customFormat="1" ht="16.5" customHeight="1">
      <c r="B296" s="45"/>
      <c r="C296" s="213" t="s">
        <v>465</v>
      </c>
      <c r="D296" s="213" t="s">
        <v>116</v>
      </c>
      <c r="E296" s="214" t="s">
        <v>466</v>
      </c>
      <c r="F296" s="215" t="s">
        <v>467</v>
      </c>
      <c r="G296" s="216" t="s">
        <v>119</v>
      </c>
      <c r="H296" s="217">
        <v>1</v>
      </c>
      <c r="I296" s="218"/>
      <c r="J296" s="219">
        <f>ROUND(I296*H296,2)</f>
        <v>0</v>
      </c>
      <c r="K296" s="215" t="s">
        <v>21</v>
      </c>
      <c r="L296" s="71"/>
      <c r="M296" s="220" t="s">
        <v>21</v>
      </c>
      <c r="N296" s="221" t="s">
        <v>43</v>
      </c>
      <c r="O296" s="46"/>
      <c r="P296" s="222">
        <f>O296*H296</f>
        <v>0</v>
      </c>
      <c r="Q296" s="222">
        <v>0</v>
      </c>
      <c r="R296" s="222">
        <f>Q296*H296</f>
        <v>0</v>
      </c>
      <c r="S296" s="222">
        <v>0</v>
      </c>
      <c r="T296" s="223">
        <f>S296*H296</f>
        <v>0</v>
      </c>
      <c r="AR296" s="23" t="s">
        <v>121</v>
      </c>
      <c r="AT296" s="23" t="s">
        <v>116</v>
      </c>
      <c r="AU296" s="23" t="s">
        <v>84</v>
      </c>
      <c r="AY296" s="23" t="s">
        <v>113</v>
      </c>
      <c r="BE296" s="224">
        <f>IF(N296="základní",J296,0)</f>
        <v>0</v>
      </c>
      <c r="BF296" s="224">
        <f>IF(N296="snížená",J296,0)</f>
        <v>0</v>
      </c>
      <c r="BG296" s="224">
        <f>IF(N296="zákl. přenesená",J296,0)</f>
        <v>0</v>
      </c>
      <c r="BH296" s="224">
        <f>IF(N296="sníž. přenesená",J296,0)</f>
        <v>0</v>
      </c>
      <c r="BI296" s="224">
        <f>IF(N296="nulová",J296,0)</f>
        <v>0</v>
      </c>
      <c r="BJ296" s="23" t="s">
        <v>77</v>
      </c>
      <c r="BK296" s="224">
        <f>ROUND(I296*H296,2)</f>
        <v>0</v>
      </c>
      <c r="BL296" s="23" t="s">
        <v>121</v>
      </c>
      <c r="BM296" s="23" t="s">
        <v>468</v>
      </c>
    </row>
    <row r="297" s="1" customFormat="1" ht="16.5" customHeight="1">
      <c r="B297" s="45"/>
      <c r="C297" s="213" t="s">
        <v>469</v>
      </c>
      <c r="D297" s="213" t="s">
        <v>116</v>
      </c>
      <c r="E297" s="214" t="s">
        <v>470</v>
      </c>
      <c r="F297" s="215" t="s">
        <v>471</v>
      </c>
      <c r="G297" s="216" t="s">
        <v>119</v>
      </c>
      <c r="H297" s="217">
        <v>1</v>
      </c>
      <c r="I297" s="218"/>
      <c r="J297" s="219">
        <f>ROUND(I297*H297,2)</f>
        <v>0</v>
      </c>
      <c r="K297" s="215" t="s">
        <v>21</v>
      </c>
      <c r="L297" s="71"/>
      <c r="M297" s="220" t="s">
        <v>21</v>
      </c>
      <c r="N297" s="221" t="s">
        <v>43</v>
      </c>
      <c r="O297" s="46"/>
      <c r="P297" s="222">
        <f>O297*H297</f>
        <v>0</v>
      </c>
      <c r="Q297" s="222">
        <v>0</v>
      </c>
      <c r="R297" s="222">
        <f>Q297*H297</f>
        <v>0</v>
      </c>
      <c r="S297" s="222">
        <v>0</v>
      </c>
      <c r="T297" s="223">
        <f>S297*H297</f>
        <v>0</v>
      </c>
      <c r="AR297" s="23" t="s">
        <v>232</v>
      </c>
      <c r="AT297" s="23" t="s">
        <v>116</v>
      </c>
      <c r="AU297" s="23" t="s">
        <v>84</v>
      </c>
      <c r="AY297" s="23" t="s">
        <v>113</v>
      </c>
      <c r="BE297" s="224">
        <f>IF(N297="základní",J297,0)</f>
        <v>0</v>
      </c>
      <c r="BF297" s="224">
        <f>IF(N297="snížená",J297,0)</f>
        <v>0</v>
      </c>
      <c r="BG297" s="224">
        <f>IF(N297="zákl. přenesená",J297,0)</f>
        <v>0</v>
      </c>
      <c r="BH297" s="224">
        <f>IF(N297="sníž. přenesená",J297,0)</f>
        <v>0</v>
      </c>
      <c r="BI297" s="224">
        <f>IF(N297="nulová",J297,0)</f>
        <v>0</v>
      </c>
      <c r="BJ297" s="23" t="s">
        <v>77</v>
      </c>
      <c r="BK297" s="224">
        <f>ROUND(I297*H297,2)</f>
        <v>0</v>
      </c>
      <c r="BL297" s="23" t="s">
        <v>232</v>
      </c>
      <c r="BM297" s="23" t="s">
        <v>472</v>
      </c>
    </row>
    <row r="298" s="1" customFormat="1" ht="16.5" customHeight="1">
      <c r="B298" s="45"/>
      <c r="C298" s="213" t="s">
        <v>473</v>
      </c>
      <c r="D298" s="213" t="s">
        <v>116</v>
      </c>
      <c r="E298" s="214" t="s">
        <v>474</v>
      </c>
      <c r="F298" s="215" t="s">
        <v>475</v>
      </c>
      <c r="G298" s="216" t="s">
        <v>119</v>
      </c>
      <c r="H298" s="217">
        <v>4</v>
      </c>
      <c r="I298" s="218"/>
      <c r="J298" s="219">
        <f>ROUND(I298*H298,2)</f>
        <v>0</v>
      </c>
      <c r="K298" s="215" t="s">
        <v>120</v>
      </c>
      <c r="L298" s="71"/>
      <c r="M298" s="220" t="s">
        <v>21</v>
      </c>
      <c r="N298" s="221" t="s">
        <v>43</v>
      </c>
      <c r="O298" s="46"/>
      <c r="P298" s="222">
        <f>O298*H298</f>
        <v>0</v>
      </c>
      <c r="Q298" s="222">
        <v>0.00031</v>
      </c>
      <c r="R298" s="222">
        <f>Q298*H298</f>
        <v>0.00124</v>
      </c>
      <c r="S298" s="222">
        <v>0</v>
      </c>
      <c r="T298" s="223">
        <f>S298*H298</f>
        <v>0</v>
      </c>
      <c r="AR298" s="23" t="s">
        <v>121</v>
      </c>
      <c r="AT298" s="23" t="s">
        <v>116</v>
      </c>
      <c r="AU298" s="23" t="s">
        <v>84</v>
      </c>
      <c r="AY298" s="23" t="s">
        <v>113</v>
      </c>
      <c r="BE298" s="224">
        <f>IF(N298="základní",J298,0)</f>
        <v>0</v>
      </c>
      <c r="BF298" s="224">
        <f>IF(N298="snížená",J298,0)</f>
        <v>0</v>
      </c>
      <c r="BG298" s="224">
        <f>IF(N298="zákl. přenesená",J298,0)</f>
        <v>0</v>
      </c>
      <c r="BH298" s="224">
        <f>IF(N298="sníž. přenesená",J298,0)</f>
        <v>0</v>
      </c>
      <c r="BI298" s="224">
        <f>IF(N298="nulová",J298,0)</f>
        <v>0</v>
      </c>
      <c r="BJ298" s="23" t="s">
        <v>77</v>
      </c>
      <c r="BK298" s="224">
        <f>ROUND(I298*H298,2)</f>
        <v>0</v>
      </c>
      <c r="BL298" s="23" t="s">
        <v>121</v>
      </c>
      <c r="BM298" s="23" t="s">
        <v>476</v>
      </c>
    </row>
    <row r="299" s="1" customFormat="1" ht="16.5" customHeight="1">
      <c r="B299" s="45"/>
      <c r="C299" s="213" t="s">
        <v>477</v>
      </c>
      <c r="D299" s="213" t="s">
        <v>116</v>
      </c>
      <c r="E299" s="214" t="s">
        <v>478</v>
      </c>
      <c r="F299" s="215" t="s">
        <v>479</v>
      </c>
      <c r="G299" s="216" t="s">
        <v>401</v>
      </c>
      <c r="H299" s="217">
        <v>3</v>
      </c>
      <c r="I299" s="218"/>
      <c r="J299" s="219">
        <f>ROUND(I299*H299,2)</f>
        <v>0</v>
      </c>
      <c r="K299" s="215" t="s">
        <v>21</v>
      </c>
      <c r="L299" s="71"/>
      <c r="M299" s="220" t="s">
        <v>21</v>
      </c>
      <c r="N299" s="221" t="s">
        <v>43</v>
      </c>
      <c r="O299" s="46"/>
      <c r="P299" s="222">
        <f>O299*H299</f>
        <v>0</v>
      </c>
      <c r="Q299" s="222">
        <v>0</v>
      </c>
      <c r="R299" s="222">
        <f>Q299*H299</f>
        <v>0</v>
      </c>
      <c r="S299" s="222">
        <v>0</v>
      </c>
      <c r="T299" s="223">
        <f>S299*H299</f>
        <v>0</v>
      </c>
      <c r="AR299" s="23" t="s">
        <v>232</v>
      </c>
      <c r="AT299" s="23" t="s">
        <v>116</v>
      </c>
      <c r="AU299" s="23" t="s">
        <v>84</v>
      </c>
      <c r="AY299" s="23" t="s">
        <v>113</v>
      </c>
      <c r="BE299" s="224">
        <f>IF(N299="základní",J299,0)</f>
        <v>0</v>
      </c>
      <c r="BF299" s="224">
        <f>IF(N299="snížená",J299,0)</f>
        <v>0</v>
      </c>
      <c r="BG299" s="224">
        <f>IF(N299="zákl. přenesená",J299,0)</f>
        <v>0</v>
      </c>
      <c r="BH299" s="224">
        <f>IF(N299="sníž. přenesená",J299,0)</f>
        <v>0</v>
      </c>
      <c r="BI299" s="224">
        <f>IF(N299="nulová",J299,0)</f>
        <v>0</v>
      </c>
      <c r="BJ299" s="23" t="s">
        <v>77</v>
      </c>
      <c r="BK299" s="224">
        <f>ROUND(I299*H299,2)</f>
        <v>0</v>
      </c>
      <c r="BL299" s="23" t="s">
        <v>232</v>
      </c>
      <c r="BM299" s="23" t="s">
        <v>480</v>
      </c>
    </row>
    <row r="300" s="11" customFormat="1">
      <c r="B300" s="225"/>
      <c r="C300" s="226"/>
      <c r="D300" s="227" t="s">
        <v>123</v>
      </c>
      <c r="E300" s="228" t="s">
        <v>21</v>
      </c>
      <c r="F300" s="229" t="s">
        <v>424</v>
      </c>
      <c r="G300" s="226"/>
      <c r="H300" s="230">
        <v>1</v>
      </c>
      <c r="I300" s="231"/>
      <c r="J300" s="226"/>
      <c r="K300" s="226"/>
      <c r="L300" s="232"/>
      <c r="M300" s="233"/>
      <c r="N300" s="234"/>
      <c r="O300" s="234"/>
      <c r="P300" s="234"/>
      <c r="Q300" s="234"/>
      <c r="R300" s="234"/>
      <c r="S300" s="234"/>
      <c r="T300" s="235"/>
      <c r="AT300" s="236" t="s">
        <v>123</v>
      </c>
      <c r="AU300" s="236" t="s">
        <v>84</v>
      </c>
      <c r="AV300" s="11" t="s">
        <v>84</v>
      </c>
      <c r="AW300" s="11" t="s">
        <v>35</v>
      </c>
      <c r="AX300" s="11" t="s">
        <v>72</v>
      </c>
      <c r="AY300" s="236" t="s">
        <v>113</v>
      </c>
    </row>
    <row r="301" s="11" customFormat="1">
      <c r="B301" s="225"/>
      <c r="C301" s="226"/>
      <c r="D301" s="227" t="s">
        <v>123</v>
      </c>
      <c r="E301" s="228" t="s">
        <v>21</v>
      </c>
      <c r="F301" s="229" t="s">
        <v>414</v>
      </c>
      <c r="G301" s="226"/>
      <c r="H301" s="230">
        <v>2</v>
      </c>
      <c r="I301" s="231"/>
      <c r="J301" s="226"/>
      <c r="K301" s="226"/>
      <c r="L301" s="232"/>
      <c r="M301" s="233"/>
      <c r="N301" s="234"/>
      <c r="O301" s="234"/>
      <c r="P301" s="234"/>
      <c r="Q301" s="234"/>
      <c r="R301" s="234"/>
      <c r="S301" s="234"/>
      <c r="T301" s="235"/>
      <c r="AT301" s="236" t="s">
        <v>123</v>
      </c>
      <c r="AU301" s="236" t="s">
        <v>84</v>
      </c>
      <c r="AV301" s="11" t="s">
        <v>84</v>
      </c>
      <c r="AW301" s="11" t="s">
        <v>35</v>
      </c>
      <c r="AX301" s="11" t="s">
        <v>72</v>
      </c>
      <c r="AY301" s="236" t="s">
        <v>113</v>
      </c>
    </row>
    <row r="302" s="12" customFormat="1">
      <c r="B302" s="237"/>
      <c r="C302" s="238"/>
      <c r="D302" s="227" t="s">
        <v>123</v>
      </c>
      <c r="E302" s="239" t="s">
        <v>21</v>
      </c>
      <c r="F302" s="240" t="s">
        <v>125</v>
      </c>
      <c r="G302" s="238"/>
      <c r="H302" s="241">
        <v>3</v>
      </c>
      <c r="I302" s="242"/>
      <c r="J302" s="238"/>
      <c r="K302" s="238"/>
      <c r="L302" s="243"/>
      <c r="M302" s="244"/>
      <c r="N302" s="245"/>
      <c r="O302" s="245"/>
      <c r="P302" s="245"/>
      <c r="Q302" s="245"/>
      <c r="R302" s="245"/>
      <c r="S302" s="245"/>
      <c r="T302" s="246"/>
      <c r="AT302" s="247" t="s">
        <v>123</v>
      </c>
      <c r="AU302" s="247" t="s">
        <v>84</v>
      </c>
      <c r="AV302" s="12" t="s">
        <v>126</v>
      </c>
      <c r="AW302" s="12" t="s">
        <v>35</v>
      </c>
      <c r="AX302" s="12" t="s">
        <v>77</v>
      </c>
      <c r="AY302" s="247" t="s">
        <v>113</v>
      </c>
    </row>
    <row r="303" s="1" customFormat="1" ht="16.5" customHeight="1">
      <c r="B303" s="45"/>
      <c r="C303" s="213" t="s">
        <v>481</v>
      </c>
      <c r="D303" s="213" t="s">
        <v>116</v>
      </c>
      <c r="E303" s="214" t="s">
        <v>482</v>
      </c>
      <c r="F303" s="215" t="s">
        <v>483</v>
      </c>
      <c r="G303" s="216" t="s">
        <v>401</v>
      </c>
      <c r="H303" s="217">
        <v>5</v>
      </c>
      <c r="I303" s="218"/>
      <c r="J303" s="219">
        <f>ROUND(I303*H303,2)</f>
        <v>0</v>
      </c>
      <c r="K303" s="215" t="s">
        <v>21</v>
      </c>
      <c r="L303" s="71"/>
      <c r="M303" s="220" t="s">
        <v>21</v>
      </c>
      <c r="N303" s="221" t="s">
        <v>43</v>
      </c>
      <c r="O303" s="46"/>
      <c r="P303" s="222">
        <f>O303*H303</f>
        <v>0</v>
      </c>
      <c r="Q303" s="222">
        <v>0</v>
      </c>
      <c r="R303" s="222">
        <f>Q303*H303</f>
        <v>0</v>
      </c>
      <c r="S303" s="222">
        <v>0</v>
      </c>
      <c r="T303" s="223">
        <f>S303*H303</f>
        <v>0</v>
      </c>
      <c r="AR303" s="23" t="s">
        <v>232</v>
      </c>
      <c r="AT303" s="23" t="s">
        <v>116</v>
      </c>
      <c r="AU303" s="23" t="s">
        <v>84</v>
      </c>
      <c r="AY303" s="23" t="s">
        <v>113</v>
      </c>
      <c r="BE303" s="224">
        <f>IF(N303="základní",J303,0)</f>
        <v>0</v>
      </c>
      <c r="BF303" s="224">
        <f>IF(N303="snížená",J303,0)</f>
        <v>0</v>
      </c>
      <c r="BG303" s="224">
        <f>IF(N303="zákl. přenesená",J303,0)</f>
        <v>0</v>
      </c>
      <c r="BH303" s="224">
        <f>IF(N303="sníž. přenesená",J303,0)</f>
        <v>0</v>
      </c>
      <c r="BI303" s="224">
        <f>IF(N303="nulová",J303,0)</f>
        <v>0</v>
      </c>
      <c r="BJ303" s="23" t="s">
        <v>77</v>
      </c>
      <c r="BK303" s="224">
        <f>ROUND(I303*H303,2)</f>
        <v>0</v>
      </c>
      <c r="BL303" s="23" t="s">
        <v>232</v>
      </c>
      <c r="BM303" s="23" t="s">
        <v>484</v>
      </c>
    </row>
    <row r="304" s="11" customFormat="1">
      <c r="B304" s="225"/>
      <c r="C304" s="226"/>
      <c r="D304" s="227" t="s">
        <v>123</v>
      </c>
      <c r="E304" s="228" t="s">
        <v>21</v>
      </c>
      <c r="F304" s="229" t="s">
        <v>414</v>
      </c>
      <c r="G304" s="226"/>
      <c r="H304" s="230">
        <v>2</v>
      </c>
      <c r="I304" s="231"/>
      <c r="J304" s="226"/>
      <c r="K304" s="226"/>
      <c r="L304" s="232"/>
      <c r="M304" s="233"/>
      <c r="N304" s="234"/>
      <c r="O304" s="234"/>
      <c r="P304" s="234"/>
      <c r="Q304" s="234"/>
      <c r="R304" s="234"/>
      <c r="S304" s="234"/>
      <c r="T304" s="235"/>
      <c r="AT304" s="236" t="s">
        <v>123</v>
      </c>
      <c r="AU304" s="236" t="s">
        <v>84</v>
      </c>
      <c r="AV304" s="11" t="s">
        <v>84</v>
      </c>
      <c r="AW304" s="11" t="s">
        <v>35</v>
      </c>
      <c r="AX304" s="11" t="s">
        <v>72</v>
      </c>
      <c r="AY304" s="236" t="s">
        <v>113</v>
      </c>
    </row>
    <row r="305" s="11" customFormat="1">
      <c r="B305" s="225"/>
      <c r="C305" s="226"/>
      <c r="D305" s="227" t="s">
        <v>123</v>
      </c>
      <c r="E305" s="228" t="s">
        <v>21</v>
      </c>
      <c r="F305" s="229" t="s">
        <v>464</v>
      </c>
      <c r="G305" s="226"/>
      <c r="H305" s="230">
        <v>1</v>
      </c>
      <c r="I305" s="231"/>
      <c r="J305" s="226"/>
      <c r="K305" s="226"/>
      <c r="L305" s="232"/>
      <c r="M305" s="233"/>
      <c r="N305" s="234"/>
      <c r="O305" s="234"/>
      <c r="P305" s="234"/>
      <c r="Q305" s="234"/>
      <c r="R305" s="234"/>
      <c r="S305" s="234"/>
      <c r="T305" s="235"/>
      <c r="AT305" s="236" t="s">
        <v>123</v>
      </c>
      <c r="AU305" s="236" t="s">
        <v>84</v>
      </c>
      <c r="AV305" s="11" t="s">
        <v>84</v>
      </c>
      <c r="AW305" s="11" t="s">
        <v>35</v>
      </c>
      <c r="AX305" s="11" t="s">
        <v>72</v>
      </c>
      <c r="AY305" s="236" t="s">
        <v>113</v>
      </c>
    </row>
    <row r="306" s="11" customFormat="1">
      <c r="B306" s="225"/>
      <c r="C306" s="226"/>
      <c r="D306" s="227" t="s">
        <v>123</v>
      </c>
      <c r="E306" s="228" t="s">
        <v>21</v>
      </c>
      <c r="F306" s="229" t="s">
        <v>419</v>
      </c>
      <c r="G306" s="226"/>
      <c r="H306" s="230">
        <v>1</v>
      </c>
      <c r="I306" s="231"/>
      <c r="J306" s="226"/>
      <c r="K306" s="226"/>
      <c r="L306" s="232"/>
      <c r="M306" s="233"/>
      <c r="N306" s="234"/>
      <c r="O306" s="234"/>
      <c r="P306" s="234"/>
      <c r="Q306" s="234"/>
      <c r="R306" s="234"/>
      <c r="S306" s="234"/>
      <c r="T306" s="235"/>
      <c r="AT306" s="236" t="s">
        <v>123</v>
      </c>
      <c r="AU306" s="236" t="s">
        <v>84</v>
      </c>
      <c r="AV306" s="11" t="s">
        <v>84</v>
      </c>
      <c r="AW306" s="11" t="s">
        <v>35</v>
      </c>
      <c r="AX306" s="11" t="s">
        <v>72</v>
      </c>
      <c r="AY306" s="236" t="s">
        <v>113</v>
      </c>
    </row>
    <row r="307" s="11" customFormat="1">
      <c r="B307" s="225"/>
      <c r="C307" s="226"/>
      <c r="D307" s="227" t="s">
        <v>123</v>
      </c>
      <c r="E307" s="228" t="s">
        <v>21</v>
      </c>
      <c r="F307" s="229" t="s">
        <v>433</v>
      </c>
      <c r="G307" s="226"/>
      <c r="H307" s="230">
        <v>1</v>
      </c>
      <c r="I307" s="231"/>
      <c r="J307" s="226"/>
      <c r="K307" s="226"/>
      <c r="L307" s="232"/>
      <c r="M307" s="233"/>
      <c r="N307" s="234"/>
      <c r="O307" s="234"/>
      <c r="P307" s="234"/>
      <c r="Q307" s="234"/>
      <c r="R307" s="234"/>
      <c r="S307" s="234"/>
      <c r="T307" s="235"/>
      <c r="AT307" s="236" t="s">
        <v>123</v>
      </c>
      <c r="AU307" s="236" t="s">
        <v>84</v>
      </c>
      <c r="AV307" s="11" t="s">
        <v>84</v>
      </c>
      <c r="AW307" s="11" t="s">
        <v>35</v>
      </c>
      <c r="AX307" s="11" t="s">
        <v>72</v>
      </c>
      <c r="AY307" s="236" t="s">
        <v>113</v>
      </c>
    </row>
    <row r="308" s="12" customFormat="1">
      <c r="B308" s="237"/>
      <c r="C308" s="238"/>
      <c r="D308" s="227" t="s">
        <v>123</v>
      </c>
      <c r="E308" s="239" t="s">
        <v>21</v>
      </c>
      <c r="F308" s="240" t="s">
        <v>125</v>
      </c>
      <c r="G308" s="238"/>
      <c r="H308" s="241">
        <v>5</v>
      </c>
      <c r="I308" s="242"/>
      <c r="J308" s="238"/>
      <c r="K308" s="238"/>
      <c r="L308" s="243"/>
      <c r="M308" s="244"/>
      <c r="N308" s="245"/>
      <c r="O308" s="245"/>
      <c r="P308" s="245"/>
      <c r="Q308" s="245"/>
      <c r="R308" s="245"/>
      <c r="S308" s="245"/>
      <c r="T308" s="246"/>
      <c r="AT308" s="247" t="s">
        <v>123</v>
      </c>
      <c r="AU308" s="247" t="s">
        <v>84</v>
      </c>
      <c r="AV308" s="12" t="s">
        <v>126</v>
      </c>
      <c r="AW308" s="12" t="s">
        <v>35</v>
      </c>
      <c r="AX308" s="12" t="s">
        <v>77</v>
      </c>
      <c r="AY308" s="247" t="s">
        <v>113</v>
      </c>
    </row>
    <row r="309" s="1" customFormat="1" ht="16.5" customHeight="1">
      <c r="B309" s="45"/>
      <c r="C309" s="213" t="s">
        <v>485</v>
      </c>
      <c r="D309" s="213" t="s">
        <v>116</v>
      </c>
      <c r="E309" s="214" t="s">
        <v>486</v>
      </c>
      <c r="F309" s="215" t="s">
        <v>487</v>
      </c>
      <c r="G309" s="216" t="s">
        <v>401</v>
      </c>
      <c r="H309" s="217">
        <v>5</v>
      </c>
      <c r="I309" s="218"/>
      <c r="J309" s="219">
        <f>ROUND(I309*H309,2)</f>
        <v>0</v>
      </c>
      <c r="K309" s="215" t="s">
        <v>21</v>
      </c>
      <c r="L309" s="71"/>
      <c r="M309" s="220" t="s">
        <v>21</v>
      </c>
      <c r="N309" s="221" t="s">
        <v>43</v>
      </c>
      <c r="O309" s="46"/>
      <c r="P309" s="222">
        <f>O309*H309</f>
        <v>0</v>
      </c>
      <c r="Q309" s="222">
        <v>0</v>
      </c>
      <c r="R309" s="222">
        <f>Q309*H309</f>
        <v>0</v>
      </c>
      <c r="S309" s="222">
        <v>0</v>
      </c>
      <c r="T309" s="223">
        <f>S309*H309</f>
        <v>0</v>
      </c>
      <c r="AR309" s="23" t="s">
        <v>232</v>
      </c>
      <c r="AT309" s="23" t="s">
        <v>116</v>
      </c>
      <c r="AU309" s="23" t="s">
        <v>84</v>
      </c>
      <c r="AY309" s="23" t="s">
        <v>113</v>
      </c>
      <c r="BE309" s="224">
        <f>IF(N309="základní",J309,0)</f>
        <v>0</v>
      </c>
      <c r="BF309" s="224">
        <f>IF(N309="snížená",J309,0)</f>
        <v>0</v>
      </c>
      <c r="BG309" s="224">
        <f>IF(N309="zákl. přenesená",J309,0)</f>
        <v>0</v>
      </c>
      <c r="BH309" s="224">
        <f>IF(N309="sníž. přenesená",J309,0)</f>
        <v>0</v>
      </c>
      <c r="BI309" s="224">
        <f>IF(N309="nulová",J309,0)</f>
        <v>0</v>
      </c>
      <c r="BJ309" s="23" t="s">
        <v>77</v>
      </c>
      <c r="BK309" s="224">
        <f>ROUND(I309*H309,2)</f>
        <v>0</v>
      </c>
      <c r="BL309" s="23" t="s">
        <v>232</v>
      </c>
      <c r="BM309" s="23" t="s">
        <v>488</v>
      </c>
    </row>
    <row r="310" s="11" customFormat="1">
      <c r="B310" s="225"/>
      <c r="C310" s="226"/>
      <c r="D310" s="227" t="s">
        <v>123</v>
      </c>
      <c r="E310" s="228" t="s">
        <v>21</v>
      </c>
      <c r="F310" s="229" t="s">
        <v>414</v>
      </c>
      <c r="G310" s="226"/>
      <c r="H310" s="230">
        <v>2</v>
      </c>
      <c r="I310" s="231"/>
      <c r="J310" s="226"/>
      <c r="K310" s="226"/>
      <c r="L310" s="232"/>
      <c r="M310" s="233"/>
      <c r="N310" s="234"/>
      <c r="O310" s="234"/>
      <c r="P310" s="234"/>
      <c r="Q310" s="234"/>
      <c r="R310" s="234"/>
      <c r="S310" s="234"/>
      <c r="T310" s="235"/>
      <c r="AT310" s="236" t="s">
        <v>123</v>
      </c>
      <c r="AU310" s="236" t="s">
        <v>84</v>
      </c>
      <c r="AV310" s="11" t="s">
        <v>84</v>
      </c>
      <c r="AW310" s="11" t="s">
        <v>35</v>
      </c>
      <c r="AX310" s="11" t="s">
        <v>72</v>
      </c>
      <c r="AY310" s="236" t="s">
        <v>113</v>
      </c>
    </row>
    <row r="311" s="11" customFormat="1">
      <c r="B311" s="225"/>
      <c r="C311" s="226"/>
      <c r="D311" s="227" t="s">
        <v>123</v>
      </c>
      <c r="E311" s="228" t="s">
        <v>21</v>
      </c>
      <c r="F311" s="229" t="s">
        <v>464</v>
      </c>
      <c r="G311" s="226"/>
      <c r="H311" s="230">
        <v>1</v>
      </c>
      <c r="I311" s="231"/>
      <c r="J311" s="226"/>
      <c r="K311" s="226"/>
      <c r="L311" s="232"/>
      <c r="M311" s="233"/>
      <c r="N311" s="234"/>
      <c r="O311" s="234"/>
      <c r="P311" s="234"/>
      <c r="Q311" s="234"/>
      <c r="R311" s="234"/>
      <c r="S311" s="234"/>
      <c r="T311" s="235"/>
      <c r="AT311" s="236" t="s">
        <v>123</v>
      </c>
      <c r="AU311" s="236" t="s">
        <v>84</v>
      </c>
      <c r="AV311" s="11" t="s">
        <v>84</v>
      </c>
      <c r="AW311" s="11" t="s">
        <v>35</v>
      </c>
      <c r="AX311" s="11" t="s">
        <v>72</v>
      </c>
      <c r="AY311" s="236" t="s">
        <v>113</v>
      </c>
    </row>
    <row r="312" s="11" customFormat="1">
      <c r="B312" s="225"/>
      <c r="C312" s="226"/>
      <c r="D312" s="227" t="s">
        <v>123</v>
      </c>
      <c r="E312" s="228" t="s">
        <v>21</v>
      </c>
      <c r="F312" s="229" t="s">
        <v>419</v>
      </c>
      <c r="G312" s="226"/>
      <c r="H312" s="230">
        <v>1</v>
      </c>
      <c r="I312" s="231"/>
      <c r="J312" s="226"/>
      <c r="K312" s="226"/>
      <c r="L312" s="232"/>
      <c r="M312" s="233"/>
      <c r="N312" s="234"/>
      <c r="O312" s="234"/>
      <c r="P312" s="234"/>
      <c r="Q312" s="234"/>
      <c r="R312" s="234"/>
      <c r="S312" s="234"/>
      <c r="T312" s="235"/>
      <c r="AT312" s="236" t="s">
        <v>123</v>
      </c>
      <c r="AU312" s="236" t="s">
        <v>84</v>
      </c>
      <c r="AV312" s="11" t="s">
        <v>84</v>
      </c>
      <c r="AW312" s="11" t="s">
        <v>35</v>
      </c>
      <c r="AX312" s="11" t="s">
        <v>72</v>
      </c>
      <c r="AY312" s="236" t="s">
        <v>113</v>
      </c>
    </row>
    <row r="313" s="11" customFormat="1">
      <c r="B313" s="225"/>
      <c r="C313" s="226"/>
      <c r="D313" s="227" t="s">
        <v>123</v>
      </c>
      <c r="E313" s="228" t="s">
        <v>21</v>
      </c>
      <c r="F313" s="229" t="s">
        <v>433</v>
      </c>
      <c r="G313" s="226"/>
      <c r="H313" s="230">
        <v>1</v>
      </c>
      <c r="I313" s="231"/>
      <c r="J313" s="226"/>
      <c r="K313" s="226"/>
      <c r="L313" s="232"/>
      <c r="M313" s="233"/>
      <c r="N313" s="234"/>
      <c r="O313" s="234"/>
      <c r="P313" s="234"/>
      <c r="Q313" s="234"/>
      <c r="R313" s="234"/>
      <c r="S313" s="234"/>
      <c r="T313" s="235"/>
      <c r="AT313" s="236" t="s">
        <v>123</v>
      </c>
      <c r="AU313" s="236" t="s">
        <v>84</v>
      </c>
      <c r="AV313" s="11" t="s">
        <v>84</v>
      </c>
      <c r="AW313" s="11" t="s">
        <v>35</v>
      </c>
      <c r="AX313" s="11" t="s">
        <v>72</v>
      </c>
      <c r="AY313" s="236" t="s">
        <v>113</v>
      </c>
    </row>
    <row r="314" s="12" customFormat="1">
      <c r="B314" s="237"/>
      <c r="C314" s="238"/>
      <c r="D314" s="227" t="s">
        <v>123</v>
      </c>
      <c r="E314" s="239" t="s">
        <v>21</v>
      </c>
      <c r="F314" s="240" t="s">
        <v>125</v>
      </c>
      <c r="G314" s="238"/>
      <c r="H314" s="241">
        <v>5</v>
      </c>
      <c r="I314" s="242"/>
      <c r="J314" s="238"/>
      <c r="K314" s="238"/>
      <c r="L314" s="243"/>
      <c r="M314" s="244"/>
      <c r="N314" s="245"/>
      <c r="O314" s="245"/>
      <c r="P314" s="245"/>
      <c r="Q314" s="245"/>
      <c r="R314" s="245"/>
      <c r="S314" s="245"/>
      <c r="T314" s="246"/>
      <c r="AT314" s="247" t="s">
        <v>123</v>
      </c>
      <c r="AU314" s="247" t="s">
        <v>84</v>
      </c>
      <c r="AV314" s="12" t="s">
        <v>126</v>
      </c>
      <c r="AW314" s="12" t="s">
        <v>35</v>
      </c>
      <c r="AX314" s="12" t="s">
        <v>77</v>
      </c>
      <c r="AY314" s="247" t="s">
        <v>113</v>
      </c>
    </row>
    <row r="315" s="1" customFormat="1" ht="16.5" customHeight="1">
      <c r="B315" s="45"/>
      <c r="C315" s="213" t="s">
        <v>489</v>
      </c>
      <c r="D315" s="213" t="s">
        <v>116</v>
      </c>
      <c r="E315" s="214" t="s">
        <v>490</v>
      </c>
      <c r="F315" s="215" t="s">
        <v>491</v>
      </c>
      <c r="G315" s="216" t="s">
        <v>119</v>
      </c>
      <c r="H315" s="217">
        <v>5</v>
      </c>
      <c r="I315" s="218"/>
      <c r="J315" s="219">
        <f>ROUND(I315*H315,2)</f>
        <v>0</v>
      </c>
      <c r="K315" s="215" t="s">
        <v>21</v>
      </c>
      <c r="L315" s="71"/>
      <c r="M315" s="220" t="s">
        <v>21</v>
      </c>
      <c r="N315" s="221" t="s">
        <v>43</v>
      </c>
      <c r="O315" s="46"/>
      <c r="P315" s="222">
        <f>O315*H315</f>
        <v>0</v>
      </c>
      <c r="Q315" s="222">
        <v>0</v>
      </c>
      <c r="R315" s="222">
        <f>Q315*H315</f>
        <v>0</v>
      </c>
      <c r="S315" s="222">
        <v>0</v>
      </c>
      <c r="T315" s="223">
        <f>S315*H315</f>
        <v>0</v>
      </c>
      <c r="AR315" s="23" t="s">
        <v>121</v>
      </c>
      <c r="AT315" s="23" t="s">
        <v>116</v>
      </c>
      <c r="AU315" s="23" t="s">
        <v>84</v>
      </c>
      <c r="AY315" s="23" t="s">
        <v>113</v>
      </c>
      <c r="BE315" s="224">
        <f>IF(N315="základní",J315,0)</f>
        <v>0</v>
      </c>
      <c r="BF315" s="224">
        <f>IF(N315="snížená",J315,0)</f>
        <v>0</v>
      </c>
      <c r="BG315" s="224">
        <f>IF(N315="zákl. přenesená",J315,0)</f>
        <v>0</v>
      </c>
      <c r="BH315" s="224">
        <f>IF(N315="sníž. přenesená",J315,0)</f>
        <v>0</v>
      </c>
      <c r="BI315" s="224">
        <f>IF(N315="nulová",J315,0)</f>
        <v>0</v>
      </c>
      <c r="BJ315" s="23" t="s">
        <v>77</v>
      </c>
      <c r="BK315" s="224">
        <f>ROUND(I315*H315,2)</f>
        <v>0</v>
      </c>
      <c r="BL315" s="23" t="s">
        <v>121</v>
      </c>
      <c r="BM315" s="23" t="s">
        <v>492</v>
      </c>
    </row>
    <row r="316" s="11" customFormat="1">
      <c r="B316" s="225"/>
      <c r="C316" s="226"/>
      <c r="D316" s="227" t="s">
        <v>123</v>
      </c>
      <c r="E316" s="228" t="s">
        <v>21</v>
      </c>
      <c r="F316" s="229" t="s">
        <v>424</v>
      </c>
      <c r="G316" s="226"/>
      <c r="H316" s="230">
        <v>1</v>
      </c>
      <c r="I316" s="231"/>
      <c r="J316" s="226"/>
      <c r="K316" s="226"/>
      <c r="L316" s="232"/>
      <c r="M316" s="233"/>
      <c r="N316" s="234"/>
      <c r="O316" s="234"/>
      <c r="P316" s="234"/>
      <c r="Q316" s="234"/>
      <c r="R316" s="234"/>
      <c r="S316" s="234"/>
      <c r="T316" s="235"/>
      <c r="AT316" s="236" t="s">
        <v>123</v>
      </c>
      <c r="AU316" s="236" t="s">
        <v>84</v>
      </c>
      <c r="AV316" s="11" t="s">
        <v>84</v>
      </c>
      <c r="AW316" s="11" t="s">
        <v>35</v>
      </c>
      <c r="AX316" s="11" t="s">
        <v>72</v>
      </c>
      <c r="AY316" s="236" t="s">
        <v>113</v>
      </c>
    </row>
    <row r="317" s="11" customFormat="1">
      <c r="B317" s="225"/>
      <c r="C317" s="226"/>
      <c r="D317" s="227" t="s">
        <v>123</v>
      </c>
      <c r="E317" s="228" t="s">
        <v>21</v>
      </c>
      <c r="F317" s="229" t="s">
        <v>414</v>
      </c>
      <c r="G317" s="226"/>
      <c r="H317" s="230">
        <v>2</v>
      </c>
      <c r="I317" s="231"/>
      <c r="J317" s="226"/>
      <c r="K317" s="226"/>
      <c r="L317" s="232"/>
      <c r="M317" s="233"/>
      <c r="N317" s="234"/>
      <c r="O317" s="234"/>
      <c r="P317" s="234"/>
      <c r="Q317" s="234"/>
      <c r="R317" s="234"/>
      <c r="S317" s="234"/>
      <c r="T317" s="235"/>
      <c r="AT317" s="236" t="s">
        <v>123</v>
      </c>
      <c r="AU317" s="236" t="s">
        <v>84</v>
      </c>
      <c r="AV317" s="11" t="s">
        <v>84</v>
      </c>
      <c r="AW317" s="11" t="s">
        <v>35</v>
      </c>
      <c r="AX317" s="11" t="s">
        <v>72</v>
      </c>
      <c r="AY317" s="236" t="s">
        <v>113</v>
      </c>
    </row>
    <row r="318" s="11" customFormat="1">
      <c r="B318" s="225"/>
      <c r="C318" s="226"/>
      <c r="D318" s="227" t="s">
        <v>123</v>
      </c>
      <c r="E318" s="228" t="s">
        <v>21</v>
      </c>
      <c r="F318" s="229" t="s">
        <v>419</v>
      </c>
      <c r="G318" s="226"/>
      <c r="H318" s="230">
        <v>1</v>
      </c>
      <c r="I318" s="231"/>
      <c r="J318" s="226"/>
      <c r="K318" s="226"/>
      <c r="L318" s="232"/>
      <c r="M318" s="233"/>
      <c r="N318" s="234"/>
      <c r="O318" s="234"/>
      <c r="P318" s="234"/>
      <c r="Q318" s="234"/>
      <c r="R318" s="234"/>
      <c r="S318" s="234"/>
      <c r="T318" s="235"/>
      <c r="AT318" s="236" t="s">
        <v>123</v>
      </c>
      <c r="AU318" s="236" t="s">
        <v>84</v>
      </c>
      <c r="AV318" s="11" t="s">
        <v>84</v>
      </c>
      <c r="AW318" s="11" t="s">
        <v>35</v>
      </c>
      <c r="AX318" s="11" t="s">
        <v>72</v>
      </c>
      <c r="AY318" s="236" t="s">
        <v>113</v>
      </c>
    </row>
    <row r="319" s="11" customFormat="1">
      <c r="B319" s="225"/>
      <c r="C319" s="226"/>
      <c r="D319" s="227" t="s">
        <v>123</v>
      </c>
      <c r="E319" s="228" t="s">
        <v>21</v>
      </c>
      <c r="F319" s="229" t="s">
        <v>464</v>
      </c>
      <c r="G319" s="226"/>
      <c r="H319" s="230">
        <v>1</v>
      </c>
      <c r="I319" s="231"/>
      <c r="J319" s="226"/>
      <c r="K319" s="226"/>
      <c r="L319" s="232"/>
      <c r="M319" s="233"/>
      <c r="N319" s="234"/>
      <c r="O319" s="234"/>
      <c r="P319" s="234"/>
      <c r="Q319" s="234"/>
      <c r="R319" s="234"/>
      <c r="S319" s="234"/>
      <c r="T319" s="235"/>
      <c r="AT319" s="236" t="s">
        <v>123</v>
      </c>
      <c r="AU319" s="236" t="s">
        <v>84</v>
      </c>
      <c r="AV319" s="11" t="s">
        <v>84</v>
      </c>
      <c r="AW319" s="11" t="s">
        <v>35</v>
      </c>
      <c r="AX319" s="11" t="s">
        <v>72</v>
      </c>
      <c r="AY319" s="236" t="s">
        <v>113</v>
      </c>
    </row>
    <row r="320" s="12" customFormat="1">
      <c r="B320" s="237"/>
      <c r="C320" s="238"/>
      <c r="D320" s="227" t="s">
        <v>123</v>
      </c>
      <c r="E320" s="239" t="s">
        <v>21</v>
      </c>
      <c r="F320" s="240" t="s">
        <v>125</v>
      </c>
      <c r="G320" s="238"/>
      <c r="H320" s="241">
        <v>5</v>
      </c>
      <c r="I320" s="242"/>
      <c r="J320" s="238"/>
      <c r="K320" s="238"/>
      <c r="L320" s="243"/>
      <c r="M320" s="244"/>
      <c r="N320" s="245"/>
      <c r="O320" s="245"/>
      <c r="P320" s="245"/>
      <c r="Q320" s="245"/>
      <c r="R320" s="245"/>
      <c r="S320" s="245"/>
      <c r="T320" s="246"/>
      <c r="AT320" s="247" t="s">
        <v>123</v>
      </c>
      <c r="AU320" s="247" t="s">
        <v>84</v>
      </c>
      <c r="AV320" s="12" t="s">
        <v>126</v>
      </c>
      <c r="AW320" s="12" t="s">
        <v>35</v>
      </c>
      <c r="AX320" s="12" t="s">
        <v>77</v>
      </c>
      <c r="AY320" s="247" t="s">
        <v>113</v>
      </c>
    </row>
    <row r="321" s="1" customFormat="1" ht="25.5" customHeight="1">
      <c r="B321" s="45"/>
      <c r="C321" s="213" t="s">
        <v>493</v>
      </c>
      <c r="D321" s="213" t="s">
        <v>116</v>
      </c>
      <c r="E321" s="214" t="s">
        <v>494</v>
      </c>
      <c r="F321" s="215" t="s">
        <v>495</v>
      </c>
      <c r="G321" s="216" t="s">
        <v>401</v>
      </c>
      <c r="H321" s="217">
        <v>1</v>
      </c>
      <c r="I321" s="218"/>
      <c r="J321" s="219">
        <f>ROUND(I321*H321,2)</f>
        <v>0</v>
      </c>
      <c r="K321" s="215" t="s">
        <v>21</v>
      </c>
      <c r="L321" s="71"/>
      <c r="M321" s="220" t="s">
        <v>21</v>
      </c>
      <c r="N321" s="221" t="s">
        <v>43</v>
      </c>
      <c r="O321" s="46"/>
      <c r="P321" s="222">
        <f>O321*H321</f>
        <v>0</v>
      </c>
      <c r="Q321" s="222">
        <v>0</v>
      </c>
      <c r="R321" s="222">
        <f>Q321*H321</f>
        <v>0</v>
      </c>
      <c r="S321" s="222">
        <v>0</v>
      </c>
      <c r="T321" s="223">
        <f>S321*H321</f>
        <v>0</v>
      </c>
      <c r="AR321" s="23" t="s">
        <v>121</v>
      </c>
      <c r="AT321" s="23" t="s">
        <v>116</v>
      </c>
      <c r="AU321" s="23" t="s">
        <v>84</v>
      </c>
      <c r="AY321" s="23" t="s">
        <v>113</v>
      </c>
      <c r="BE321" s="224">
        <f>IF(N321="základní",J321,0)</f>
        <v>0</v>
      </c>
      <c r="BF321" s="224">
        <f>IF(N321="snížená",J321,0)</f>
        <v>0</v>
      </c>
      <c r="BG321" s="224">
        <f>IF(N321="zákl. přenesená",J321,0)</f>
        <v>0</v>
      </c>
      <c r="BH321" s="224">
        <f>IF(N321="sníž. přenesená",J321,0)</f>
        <v>0</v>
      </c>
      <c r="BI321" s="224">
        <f>IF(N321="nulová",J321,0)</f>
        <v>0</v>
      </c>
      <c r="BJ321" s="23" t="s">
        <v>77</v>
      </c>
      <c r="BK321" s="224">
        <f>ROUND(I321*H321,2)</f>
        <v>0</v>
      </c>
      <c r="BL321" s="23" t="s">
        <v>121</v>
      </c>
      <c r="BM321" s="23" t="s">
        <v>496</v>
      </c>
    </row>
    <row r="322" s="11" customFormat="1">
      <c r="B322" s="225"/>
      <c r="C322" s="226"/>
      <c r="D322" s="227" t="s">
        <v>123</v>
      </c>
      <c r="E322" s="228" t="s">
        <v>21</v>
      </c>
      <c r="F322" s="229" t="s">
        <v>497</v>
      </c>
      <c r="G322" s="226"/>
      <c r="H322" s="230">
        <v>1</v>
      </c>
      <c r="I322" s="231"/>
      <c r="J322" s="226"/>
      <c r="K322" s="226"/>
      <c r="L322" s="232"/>
      <c r="M322" s="233"/>
      <c r="N322" s="234"/>
      <c r="O322" s="234"/>
      <c r="P322" s="234"/>
      <c r="Q322" s="234"/>
      <c r="R322" s="234"/>
      <c r="S322" s="234"/>
      <c r="T322" s="235"/>
      <c r="AT322" s="236" t="s">
        <v>123</v>
      </c>
      <c r="AU322" s="236" t="s">
        <v>84</v>
      </c>
      <c r="AV322" s="11" t="s">
        <v>84</v>
      </c>
      <c r="AW322" s="11" t="s">
        <v>35</v>
      </c>
      <c r="AX322" s="11" t="s">
        <v>72</v>
      </c>
      <c r="AY322" s="236" t="s">
        <v>113</v>
      </c>
    </row>
    <row r="323" s="12" customFormat="1">
      <c r="B323" s="237"/>
      <c r="C323" s="238"/>
      <c r="D323" s="227" t="s">
        <v>123</v>
      </c>
      <c r="E323" s="239" t="s">
        <v>21</v>
      </c>
      <c r="F323" s="240" t="s">
        <v>125</v>
      </c>
      <c r="G323" s="238"/>
      <c r="H323" s="241">
        <v>1</v>
      </c>
      <c r="I323" s="242"/>
      <c r="J323" s="238"/>
      <c r="K323" s="238"/>
      <c r="L323" s="243"/>
      <c r="M323" s="244"/>
      <c r="N323" s="245"/>
      <c r="O323" s="245"/>
      <c r="P323" s="245"/>
      <c r="Q323" s="245"/>
      <c r="R323" s="245"/>
      <c r="S323" s="245"/>
      <c r="T323" s="246"/>
      <c r="AT323" s="247" t="s">
        <v>123</v>
      </c>
      <c r="AU323" s="247" t="s">
        <v>84</v>
      </c>
      <c r="AV323" s="12" t="s">
        <v>126</v>
      </c>
      <c r="AW323" s="12" t="s">
        <v>35</v>
      </c>
      <c r="AX323" s="12" t="s">
        <v>77</v>
      </c>
      <c r="AY323" s="247" t="s">
        <v>113</v>
      </c>
    </row>
    <row r="324" s="1" customFormat="1" ht="25.5" customHeight="1">
      <c r="B324" s="45"/>
      <c r="C324" s="213" t="s">
        <v>498</v>
      </c>
      <c r="D324" s="213" t="s">
        <v>116</v>
      </c>
      <c r="E324" s="214" t="s">
        <v>499</v>
      </c>
      <c r="F324" s="215" t="s">
        <v>500</v>
      </c>
      <c r="G324" s="216" t="s">
        <v>401</v>
      </c>
      <c r="H324" s="217">
        <v>1</v>
      </c>
      <c r="I324" s="218"/>
      <c r="J324" s="219">
        <f>ROUND(I324*H324,2)</f>
        <v>0</v>
      </c>
      <c r="K324" s="215" t="s">
        <v>120</v>
      </c>
      <c r="L324" s="71"/>
      <c r="M324" s="220" t="s">
        <v>21</v>
      </c>
      <c r="N324" s="221" t="s">
        <v>43</v>
      </c>
      <c r="O324" s="46"/>
      <c r="P324" s="222">
        <f>O324*H324</f>
        <v>0</v>
      </c>
      <c r="Q324" s="222">
        <v>0.01534</v>
      </c>
      <c r="R324" s="222">
        <f>Q324*H324</f>
        <v>0.01534</v>
      </c>
      <c r="S324" s="222">
        <v>0</v>
      </c>
      <c r="T324" s="223">
        <f>S324*H324</f>
        <v>0</v>
      </c>
      <c r="AR324" s="23" t="s">
        <v>121</v>
      </c>
      <c r="AT324" s="23" t="s">
        <v>116</v>
      </c>
      <c r="AU324" s="23" t="s">
        <v>84</v>
      </c>
      <c r="AY324" s="23" t="s">
        <v>113</v>
      </c>
      <c r="BE324" s="224">
        <f>IF(N324="základní",J324,0)</f>
        <v>0</v>
      </c>
      <c r="BF324" s="224">
        <f>IF(N324="snížená",J324,0)</f>
        <v>0</v>
      </c>
      <c r="BG324" s="224">
        <f>IF(N324="zákl. přenesená",J324,0)</f>
        <v>0</v>
      </c>
      <c r="BH324" s="224">
        <f>IF(N324="sníž. přenesená",J324,0)</f>
        <v>0</v>
      </c>
      <c r="BI324" s="224">
        <f>IF(N324="nulová",J324,0)</f>
        <v>0</v>
      </c>
      <c r="BJ324" s="23" t="s">
        <v>77</v>
      </c>
      <c r="BK324" s="224">
        <f>ROUND(I324*H324,2)</f>
        <v>0</v>
      </c>
      <c r="BL324" s="23" t="s">
        <v>121</v>
      </c>
      <c r="BM324" s="23" t="s">
        <v>501</v>
      </c>
    </row>
    <row r="325" s="1" customFormat="1">
      <c r="B325" s="45"/>
      <c r="C325" s="73"/>
      <c r="D325" s="227" t="s">
        <v>131</v>
      </c>
      <c r="E325" s="73"/>
      <c r="F325" s="248" t="s">
        <v>502</v>
      </c>
      <c r="G325" s="73"/>
      <c r="H325" s="73"/>
      <c r="I325" s="184"/>
      <c r="J325" s="73"/>
      <c r="K325" s="73"/>
      <c r="L325" s="71"/>
      <c r="M325" s="249"/>
      <c r="N325" s="46"/>
      <c r="O325" s="46"/>
      <c r="P325" s="46"/>
      <c r="Q325" s="46"/>
      <c r="R325" s="46"/>
      <c r="S325" s="46"/>
      <c r="T325" s="94"/>
      <c r="AT325" s="23" t="s">
        <v>131</v>
      </c>
      <c r="AU325" s="23" t="s">
        <v>84</v>
      </c>
    </row>
    <row r="326" s="11" customFormat="1">
      <c r="B326" s="225"/>
      <c r="C326" s="226"/>
      <c r="D326" s="227" t="s">
        <v>123</v>
      </c>
      <c r="E326" s="228" t="s">
        <v>21</v>
      </c>
      <c r="F326" s="229" t="s">
        <v>497</v>
      </c>
      <c r="G326" s="226"/>
      <c r="H326" s="230">
        <v>1</v>
      </c>
      <c r="I326" s="231"/>
      <c r="J326" s="226"/>
      <c r="K326" s="226"/>
      <c r="L326" s="232"/>
      <c r="M326" s="233"/>
      <c r="N326" s="234"/>
      <c r="O326" s="234"/>
      <c r="P326" s="234"/>
      <c r="Q326" s="234"/>
      <c r="R326" s="234"/>
      <c r="S326" s="234"/>
      <c r="T326" s="235"/>
      <c r="AT326" s="236" t="s">
        <v>123</v>
      </c>
      <c r="AU326" s="236" t="s">
        <v>84</v>
      </c>
      <c r="AV326" s="11" t="s">
        <v>84</v>
      </c>
      <c r="AW326" s="11" t="s">
        <v>35</v>
      </c>
      <c r="AX326" s="11" t="s">
        <v>72</v>
      </c>
      <c r="AY326" s="236" t="s">
        <v>113</v>
      </c>
    </row>
    <row r="327" s="12" customFormat="1">
      <c r="B327" s="237"/>
      <c r="C327" s="238"/>
      <c r="D327" s="227" t="s">
        <v>123</v>
      </c>
      <c r="E327" s="239" t="s">
        <v>21</v>
      </c>
      <c r="F327" s="240" t="s">
        <v>125</v>
      </c>
      <c r="G327" s="238"/>
      <c r="H327" s="241">
        <v>1</v>
      </c>
      <c r="I327" s="242"/>
      <c r="J327" s="238"/>
      <c r="K327" s="238"/>
      <c r="L327" s="243"/>
      <c r="M327" s="244"/>
      <c r="N327" s="245"/>
      <c r="O327" s="245"/>
      <c r="P327" s="245"/>
      <c r="Q327" s="245"/>
      <c r="R327" s="245"/>
      <c r="S327" s="245"/>
      <c r="T327" s="246"/>
      <c r="AT327" s="247" t="s">
        <v>123</v>
      </c>
      <c r="AU327" s="247" t="s">
        <v>84</v>
      </c>
      <c r="AV327" s="12" t="s">
        <v>126</v>
      </c>
      <c r="AW327" s="12" t="s">
        <v>35</v>
      </c>
      <c r="AX327" s="12" t="s">
        <v>77</v>
      </c>
      <c r="AY327" s="247" t="s">
        <v>113</v>
      </c>
    </row>
    <row r="328" s="1" customFormat="1" ht="16.5" customHeight="1">
      <c r="B328" s="45"/>
      <c r="C328" s="213" t="s">
        <v>503</v>
      </c>
      <c r="D328" s="213" t="s">
        <v>116</v>
      </c>
      <c r="E328" s="214" t="s">
        <v>504</v>
      </c>
      <c r="F328" s="215" t="s">
        <v>505</v>
      </c>
      <c r="G328" s="216" t="s">
        <v>119</v>
      </c>
      <c r="H328" s="217">
        <v>1</v>
      </c>
      <c r="I328" s="218"/>
      <c r="J328" s="219">
        <f>ROUND(I328*H328,2)</f>
        <v>0</v>
      </c>
      <c r="K328" s="215" t="s">
        <v>21</v>
      </c>
      <c r="L328" s="71"/>
      <c r="M328" s="220" t="s">
        <v>21</v>
      </c>
      <c r="N328" s="221" t="s">
        <v>43</v>
      </c>
      <c r="O328" s="46"/>
      <c r="P328" s="222">
        <f>O328*H328</f>
        <v>0</v>
      </c>
      <c r="Q328" s="222">
        <v>0</v>
      </c>
      <c r="R328" s="222">
        <f>Q328*H328</f>
        <v>0</v>
      </c>
      <c r="S328" s="222">
        <v>0</v>
      </c>
      <c r="T328" s="223">
        <f>S328*H328</f>
        <v>0</v>
      </c>
      <c r="AR328" s="23" t="s">
        <v>232</v>
      </c>
      <c r="AT328" s="23" t="s">
        <v>116</v>
      </c>
      <c r="AU328" s="23" t="s">
        <v>84</v>
      </c>
      <c r="AY328" s="23" t="s">
        <v>113</v>
      </c>
      <c r="BE328" s="224">
        <f>IF(N328="základní",J328,0)</f>
        <v>0</v>
      </c>
      <c r="BF328" s="224">
        <f>IF(N328="snížená",J328,0)</f>
        <v>0</v>
      </c>
      <c r="BG328" s="224">
        <f>IF(N328="zákl. přenesená",J328,0)</f>
        <v>0</v>
      </c>
      <c r="BH328" s="224">
        <f>IF(N328="sníž. přenesená",J328,0)</f>
        <v>0</v>
      </c>
      <c r="BI328" s="224">
        <f>IF(N328="nulová",J328,0)</f>
        <v>0</v>
      </c>
      <c r="BJ328" s="23" t="s">
        <v>77</v>
      </c>
      <c r="BK328" s="224">
        <f>ROUND(I328*H328,2)</f>
        <v>0</v>
      </c>
      <c r="BL328" s="23" t="s">
        <v>232</v>
      </c>
      <c r="BM328" s="23" t="s">
        <v>506</v>
      </c>
    </row>
    <row r="329" s="11" customFormat="1">
      <c r="B329" s="225"/>
      <c r="C329" s="226"/>
      <c r="D329" s="227" t="s">
        <v>123</v>
      </c>
      <c r="E329" s="228" t="s">
        <v>21</v>
      </c>
      <c r="F329" s="229" t="s">
        <v>497</v>
      </c>
      <c r="G329" s="226"/>
      <c r="H329" s="230">
        <v>1</v>
      </c>
      <c r="I329" s="231"/>
      <c r="J329" s="226"/>
      <c r="K329" s="226"/>
      <c r="L329" s="232"/>
      <c r="M329" s="233"/>
      <c r="N329" s="234"/>
      <c r="O329" s="234"/>
      <c r="P329" s="234"/>
      <c r="Q329" s="234"/>
      <c r="R329" s="234"/>
      <c r="S329" s="234"/>
      <c r="T329" s="235"/>
      <c r="AT329" s="236" t="s">
        <v>123</v>
      </c>
      <c r="AU329" s="236" t="s">
        <v>84</v>
      </c>
      <c r="AV329" s="11" t="s">
        <v>84</v>
      </c>
      <c r="AW329" s="11" t="s">
        <v>35</v>
      </c>
      <c r="AX329" s="11" t="s">
        <v>72</v>
      </c>
      <c r="AY329" s="236" t="s">
        <v>113</v>
      </c>
    </row>
    <row r="330" s="12" customFormat="1">
      <c r="B330" s="237"/>
      <c r="C330" s="238"/>
      <c r="D330" s="227" t="s">
        <v>123</v>
      </c>
      <c r="E330" s="239" t="s">
        <v>21</v>
      </c>
      <c r="F330" s="240" t="s">
        <v>125</v>
      </c>
      <c r="G330" s="238"/>
      <c r="H330" s="241">
        <v>1</v>
      </c>
      <c r="I330" s="242"/>
      <c r="J330" s="238"/>
      <c r="K330" s="238"/>
      <c r="L330" s="243"/>
      <c r="M330" s="244"/>
      <c r="N330" s="245"/>
      <c r="O330" s="245"/>
      <c r="P330" s="245"/>
      <c r="Q330" s="245"/>
      <c r="R330" s="245"/>
      <c r="S330" s="245"/>
      <c r="T330" s="246"/>
      <c r="AT330" s="247" t="s">
        <v>123</v>
      </c>
      <c r="AU330" s="247" t="s">
        <v>84</v>
      </c>
      <c r="AV330" s="12" t="s">
        <v>126</v>
      </c>
      <c r="AW330" s="12" t="s">
        <v>35</v>
      </c>
      <c r="AX330" s="12" t="s">
        <v>77</v>
      </c>
      <c r="AY330" s="247" t="s">
        <v>113</v>
      </c>
    </row>
    <row r="331" s="1" customFormat="1" ht="25.5" customHeight="1">
      <c r="B331" s="45"/>
      <c r="C331" s="213" t="s">
        <v>507</v>
      </c>
      <c r="D331" s="213" t="s">
        <v>116</v>
      </c>
      <c r="E331" s="214" t="s">
        <v>508</v>
      </c>
      <c r="F331" s="215" t="s">
        <v>509</v>
      </c>
      <c r="G331" s="216" t="s">
        <v>401</v>
      </c>
      <c r="H331" s="217">
        <v>1</v>
      </c>
      <c r="I331" s="218"/>
      <c r="J331" s="219">
        <f>ROUND(I331*H331,2)</f>
        <v>0</v>
      </c>
      <c r="K331" s="215" t="s">
        <v>120</v>
      </c>
      <c r="L331" s="71"/>
      <c r="M331" s="220" t="s">
        <v>21</v>
      </c>
      <c r="N331" s="221" t="s">
        <v>43</v>
      </c>
      <c r="O331" s="46"/>
      <c r="P331" s="222">
        <f>O331*H331</f>
        <v>0</v>
      </c>
      <c r="Q331" s="222">
        <v>0.00051999999999999995</v>
      </c>
      <c r="R331" s="222">
        <f>Q331*H331</f>
        <v>0.00051999999999999995</v>
      </c>
      <c r="S331" s="222">
        <v>0</v>
      </c>
      <c r="T331" s="223">
        <f>S331*H331</f>
        <v>0</v>
      </c>
      <c r="AR331" s="23" t="s">
        <v>121</v>
      </c>
      <c r="AT331" s="23" t="s">
        <v>116</v>
      </c>
      <c r="AU331" s="23" t="s">
        <v>84</v>
      </c>
      <c r="AY331" s="23" t="s">
        <v>113</v>
      </c>
      <c r="BE331" s="224">
        <f>IF(N331="základní",J331,0)</f>
        <v>0</v>
      </c>
      <c r="BF331" s="224">
        <f>IF(N331="snížená",J331,0)</f>
        <v>0</v>
      </c>
      <c r="BG331" s="224">
        <f>IF(N331="zákl. přenesená",J331,0)</f>
        <v>0</v>
      </c>
      <c r="BH331" s="224">
        <f>IF(N331="sníž. přenesená",J331,0)</f>
        <v>0</v>
      </c>
      <c r="BI331" s="224">
        <f>IF(N331="nulová",J331,0)</f>
        <v>0</v>
      </c>
      <c r="BJ331" s="23" t="s">
        <v>77</v>
      </c>
      <c r="BK331" s="224">
        <f>ROUND(I331*H331,2)</f>
        <v>0</v>
      </c>
      <c r="BL331" s="23" t="s">
        <v>121</v>
      </c>
      <c r="BM331" s="23" t="s">
        <v>510</v>
      </c>
    </row>
    <row r="332" s="11" customFormat="1">
      <c r="B332" s="225"/>
      <c r="C332" s="226"/>
      <c r="D332" s="227" t="s">
        <v>123</v>
      </c>
      <c r="E332" s="228" t="s">
        <v>21</v>
      </c>
      <c r="F332" s="229" t="s">
        <v>424</v>
      </c>
      <c r="G332" s="226"/>
      <c r="H332" s="230">
        <v>1</v>
      </c>
      <c r="I332" s="231"/>
      <c r="J332" s="226"/>
      <c r="K332" s="226"/>
      <c r="L332" s="232"/>
      <c r="M332" s="233"/>
      <c r="N332" s="234"/>
      <c r="O332" s="234"/>
      <c r="P332" s="234"/>
      <c r="Q332" s="234"/>
      <c r="R332" s="234"/>
      <c r="S332" s="234"/>
      <c r="T332" s="235"/>
      <c r="AT332" s="236" t="s">
        <v>123</v>
      </c>
      <c r="AU332" s="236" t="s">
        <v>84</v>
      </c>
      <c r="AV332" s="11" t="s">
        <v>84</v>
      </c>
      <c r="AW332" s="11" t="s">
        <v>35</v>
      </c>
      <c r="AX332" s="11" t="s">
        <v>72</v>
      </c>
      <c r="AY332" s="236" t="s">
        <v>113</v>
      </c>
    </row>
    <row r="333" s="12" customFormat="1">
      <c r="B333" s="237"/>
      <c r="C333" s="238"/>
      <c r="D333" s="227" t="s">
        <v>123</v>
      </c>
      <c r="E333" s="239" t="s">
        <v>21</v>
      </c>
      <c r="F333" s="240" t="s">
        <v>125</v>
      </c>
      <c r="G333" s="238"/>
      <c r="H333" s="241">
        <v>1</v>
      </c>
      <c r="I333" s="242"/>
      <c r="J333" s="238"/>
      <c r="K333" s="238"/>
      <c r="L333" s="243"/>
      <c r="M333" s="244"/>
      <c r="N333" s="245"/>
      <c r="O333" s="245"/>
      <c r="P333" s="245"/>
      <c r="Q333" s="245"/>
      <c r="R333" s="245"/>
      <c r="S333" s="245"/>
      <c r="T333" s="246"/>
      <c r="AT333" s="247" t="s">
        <v>123</v>
      </c>
      <c r="AU333" s="247" t="s">
        <v>84</v>
      </c>
      <c r="AV333" s="12" t="s">
        <v>126</v>
      </c>
      <c r="AW333" s="12" t="s">
        <v>35</v>
      </c>
      <c r="AX333" s="12" t="s">
        <v>77</v>
      </c>
      <c r="AY333" s="247" t="s">
        <v>113</v>
      </c>
    </row>
    <row r="334" s="1" customFormat="1" ht="16.5" customHeight="1">
      <c r="B334" s="45"/>
      <c r="C334" s="213" t="s">
        <v>511</v>
      </c>
      <c r="D334" s="213" t="s">
        <v>116</v>
      </c>
      <c r="E334" s="214" t="s">
        <v>512</v>
      </c>
      <c r="F334" s="215" t="s">
        <v>513</v>
      </c>
      <c r="G334" s="216" t="s">
        <v>401</v>
      </c>
      <c r="H334" s="217">
        <v>1</v>
      </c>
      <c r="I334" s="218"/>
      <c r="J334" s="219">
        <f>ROUND(I334*H334,2)</f>
        <v>0</v>
      </c>
      <c r="K334" s="215" t="s">
        <v>120</v>
      </c>
      <c r="L334" s="71"/>
      <c r="M334" s="220" t="s">
        <v>21</v>
      </c>
      <c r="N334" s="221" t="s">
        <v>43</v>
      </c>
      <c r="O334" s="46"/>
      <c r="P334" s="222">
        <f>O334*H334</f>
        <v>0</v>
      </c>
      <c r="Q334" s="222">
        <v>0.00051999999999999995</v>
      </c>
      <c r="R334" s="222">
        <f>Q334*H334</f>
        <v>0.00051999999999999995</v>
      </c>
      <c r="S334" s="222">
        <v>0</v>
      </c>
      <c r="T334" s="223">
        <f>S334*H334</f>
        <v>0</v>
      </c>
      <c r="AR334" s="23" t="s">
        <v>121</v>
      </c>
      <c r="AT334" s="23" t="s">
        <v>116</v>
      </c>
      <c r="AU334" s="23" t="s">
        <v>84</v>
      </c>
      <c r="AY334" s="23" t="s">
        <v>113</v>
      </c>
      <c r="BE334" s="224">
        <f>IF(N334="základní",J334,0)</f>
        <v>0</v>
      </c>
      <c r="BF334" s="224">
        <f>IF(N334="snížená",J334,0)</f>
        <v>0</v>
      </c>
      <c r="BG334" s="224">
        <f>IF(N334="zákl. přenesená",J334,0)</f>
        <v>0</v>
      </c>
      <c r="BH334" s="224">
        <f>IF(N334="sníž. přenesená",J334,0)</f>
        <v>0</v>
      </c>
      <c r="BI334" s="224">
        <f>IF(N334="nulová",J334,0)</f>
        <v>0</v>
      </c>
      <c r="BJ334" s="23" t="s">
        <v>77</v>
      </c>
      <c r="BK334" s="224">
        <f>ROUND(I334*H334,2)</f>
        <v>0</v>
      </c>
      <c r="BL334" s="23" t="s">
        <v>121</v>
      </c>
      <c r="BM334" s="23" t="s">
        <v>514</v>
      </c>
    </row>
    <row r="335" s="11" customFormat="1">
      <c r="B335" s="225"/>
      <c r="C335" s="226"/>
      <c r="D335" s="227" t="s">
        <v>123</v>
      </c>
      <c r="E335" s="228" t="s">
        <v>21</v>
      </c>
      <c r="F335" s="229" t="s">
        <v>404</v>
      </c>
      <c r="G335" s="226"/>
      <c r="H335" s="230">
        <v>1</v>
      </c>
      <c r="I335" s="231"/>
      <c r="J335" s="226"/>
      <c r="K335" s="226"/>
      <c r="L335" s="232"/>
      <c r="M335" s="233"/>
      <c r="N335" s="234"/>
      <c r="O335" s="234"/>
      <c r="P335" s="234"/>
      <c r="Q335" s="234"/>
      <c r="R335" s="234"/>
      <c r="S335" s="234"/>
      <c r="T335" s="235"/>
      <c r="AT335" s="236" t="s">
        <v>123</v>
      </c>
      <c r="AU335" s="236" t="s">
        <v>84</v>
      </c>
      <c r="AV335" s="11" t="s">
        <v>84</v>
      </c>
      <c r="AW335" s="11" t="s">
        <v>35</v>
      </c>
      <c r="AX335" s="11" t="s">
        <v>72</v>
      </c>
      <c r="AY335" s="236" t="s">
        <v>113</v>
      </c>
    </row>
    <row r="336" s="12" customFormat="1">
      <c r="B336" s="237"/>
      <c r="C336" s="238"/>
      <c r="D336" s="227" t="s">
        <v>123</v>
      </c>
      <c r="E336" s="239" t="s">
        <v>21</v>
      </c>
      <c r="F336" s="240" t="s">
        <v>125</v>
      </c>
      <c r="G336" s="238"/>
      <c r="H336" s="241">
        <v>1</v>
      </c>
      <c r="I336" s="242"/>
      <c r="J336" s="238"/>
      <c r="K336" s="238"/>
      <c r="L336" s="243"/>
      <c r="M336" s="244"/>
      <c r="N336" s="245"/>
      <c r="O336" s="245"/>
      <c r="P336" s="245"/>
      <c r="Q336" s="245"/>
      <c r="R336" s="245"/>
      <c r="S336" s="245"/>
      <c r="T336" s="246"/>
      <c r="AT336" s="247" t="s">
        <v>123</v>
      </c>
      <c r="AU336" s="247" t="s">
        <v>84</v>
      </c>
      <c r="AV336" s="12" t="s">
        <v>126</v>
      </c>
      <c r="AW336" s="12" t="s">
        <v>35</v>
      </c>
      <c r="AX336" s="12" t="s">
        <v>77</v>
      </c>
      <c r="AY336" s="247" t="s">
        <v>113</v>
      </c>
    </row>
    <row r="337" s="1" customFormat="1" ht="16.5" customHeight="1">
      <c r="B337" s="45"/>
      <c r="C337" s="213" t="s">
        <v>515</v>
      </c>
      <c r="D337" s="213" t="s">
        <v>116</v>
      </c>
      <c r="E337" s="214" t="s">
        <v>516</v>
      </c>
      <c r="F337" s="215" t="s">
        <v>517</v>
      </c>
      <c r="G337" s="216" t="s">
        <v>401</v>
      </c>
      <c r="H337" s="217">
        <v>1</v>
      </c>
      <c r="I337" s="218"/>
      <c r="J337" s="219">
        <f>ROUND(I337*H337,2)</f>
        <v>0</v>
      </c>
      <c r="K337" s="215" t="s">
        <v>120</v>
      </c>
      <c r="L337" s="71"/>
      <c r="M337" s="220" t="s">
        <v>21</v>
      </c>
      <c r="N337" s="221" t="s">
        <v>43</v>
      </c>
      <c r="O337" s="46"/>
      <c r="P337" s="222">
        <f>O337*H337</f>
        <v>0</v>
      </c>
      <c r="Q337" s="222">
        <v>0.00051999999999999995</v>
      </c>
      <c r="R337" s="222">
        <f>Q337*H337</f>
        <v>0.00051999999999999995</v>
      </c>
      <c r="S337" s="222">
        <v>0</v>
      </c>
      <c r="T337" s="223">
        <f>S337*H337</f>
        <v>0</v>
      </c>
      <c r="AR337" s="23" t="s">
        <v>121</v>
      </c>
      <c r="AT337" s="23" t="s">
        <v>116</v>
      </c>
      <c r="AU337" s="23" t="s">
        <v>84</v>
      </c>
      <c r="AY337" s="23" t="s">
        <v>113</v>
      </c>
      <c r="BE337" s="224">
        <f>IF(N337="základní",J337,0)</f>
        <v>0</v>
      </c>
      <c r="BF337" s="224">
        <f>IF(N337="snížená",J337,0)</f>
        <v>0</v>
      </c>
      <c r="BG337" s="224">
        <f>IF(N337="zákl. přenesená",J337,0)</f>
        <v>0</v>
      </c>
      <c r="BH337" s="224">
        <f>IF(N337="sníž. přenesená",J337,0)</f>
        <v>0</v>
      </c>
      <c r="BI337" s="224">
        <f>IF(N337="nulová",J337,0)</f>
        <v>0</v>
      </c>
      <c r="BJ337" s="23" t="s">
        <v>77</v>
      </c>
      <c r="BK337" s="224">
        <f>ROUND(I337*H337,2)</f>
        <v>0</v>
      </c>
      <c r="BL337" s="23" t="s">
        <v>121</v>
      </c>
      <c r="BM337" s="23" t="s">
        <v>518</v>
      </c>
    </row>
    <row r="338" s="11" customFormat="1">
      <c r="B338" s="225"/>
      <c r="C338" s="226"/>
      <c r="D338" s="227" t="s">
        <v>123</v>
      </c>
      <c r="E338" s="228" t="s">
        <v>21</v>
      </c>
      <c r="F338" s="229" t="s">
        <v>424</v>
      </c>
      <c r="G338" s="226"/>
      <c r="H338" s="230">
        <v>1</v>
      </c>
      <c r="I338" s="231"/>
      <c r="J338" s="226"/>
      <c r="K338" s="226"/>
      <c r="L338" s="232"/>
      <c r="M338" s="233"/>
      <c r="N338" s="234"/>
      <c r="O338" s="234"/>
      <c r="P338" s="234"/>
      <c r="Q338" s="234"/>
      <c r="R338" s="234"/>
      <c r="S338" s="234"/>
      <c r="T338" s="235"/>
      <c r="AT338" s="236" t="s">
        <v>123</v>
      </c>
      <c r="AU338" s="236" t="s">
        <v>84</v>
      </c>
      <c r="AV338" s="11" t="s">
        <v>84</v>
      </c>
      <c r="AW338" s="11" t="s">
        <v>35</v>
      </c>
      <c r="AX338" s="11" t="s">
        <v>72</v>
      </c>
      <c r="AY338" s="236" t="s">
        <v>113</v>
      </c>
    </row>
    <row r="339" s="12" customFormat="1">
      <c r="B339" s="237"/>
      <c r="C339" s="238"/>
      <c r="D339" s="227" t="s">
        <v>123</v>
      </c>
      <c r="E339" s="239" t="s">
        <v>21</v>
      </c>
      <c r="F339" s="240" t="s">
        <v>125</v>
      </c>
      <c r="G339" s="238"/>
      <c r="H339" s="241">
        <v>1</v>
      </c>
      <c r="I339" s="242"/>
      <c r="J339" s="238"/>
      <c r="K339" s="238"/>
      <c r="L339" s="243"/>
      <c r="M339" s="244"/>
      <c r="N339" s="245"/>
      <c r="O339" s="245"/>
      <c r="P339" s="245"/>
      <c r="Q339" s="245"/>
      <c r="R339" s="245"/>
      <c r="S339" s="245"/>
      <c r="T339" s="246"/>
      <c r="AT339" s="247" t="s">
        <v>123</v>
      </c>
      <c r="AU339" s="247" t="s">
        <v>84</v>
      </c>
      <c r="AV339" s="12" t="s">
        <v>126</v>
      </c>
      <c r="AW339" s="12" t="s">
        <v>35</v>
      </c>
      <c r="AX339" s="12" t="s">
        <v>77</v>
      </c>
      <c r="AY339" s="247" t="s">
        <v>113</v>
      </c>
    </row>
    <row r="340" s="1" customFormat="1" ht="16.5" customHeight="1">
      <c r="B340" s="45"/>
      <c r="C340" s="213" t="s">
        <v>519</v>
      </c>
      <c r="D340" s="213" t="s">
        <v>116</v>
      </c>
      <c r="E340" s="214" t="s">
        <v>520</v>
      </c>
      <c r="F340" s="215" t="s">
        <v>521</v>
      </c>
      <c r="G340" s="216" t="s">
        <v>401</v>
      </c>
      <c r="H340" s="217">
        <v>5</v>
      </c>
      <c r="I340" s="218"/>
      <c r="J340" s="219">
        <f>ROUND(I340*H340,2)</f>
        <v>0</v>
      </c>
      <c r="K340" s="215" t="s">
        <v>120</v>
      </c>
      <c r="L340" s="71"/>
      <c r="M340" s="220" t="s">
        <v>21</v>
      </c>
      <c r="N340" s="221" t="s">
        <v>43</v>
      </c>
      <c r="O340" s="46"/>
      <c r="P340" s="222">
        <f>O340*H340</f>
        <v>0</v>
      </c>
      <c r="Q340" s="222">
        <v>0.00051999999999999995</v>
      </c>
      <c r="R340" s="222">
        <f>Q340*H340</f>
        <v>0.0025999999999999999</v>
      </c>
      <c r="S340" s="222">
        <v>0</v>
      </c>
      <c r="T340" s="223">
        <f>S340*H340</f>
        <v>0</v>
      </c>
      <c r="AR340" s="23" t="s">
        <v>121</v>
      </c>
      <c r="AT340" s="23" t="s">
        <v>116</v>
      </c>
      <c r="AU340" s="23" t="s">
        <v>84</v>
      </c>
      <c r="AY340" s="23" t="s">
        <v>113</v>
      </c>
      <c r="BE340" s="224">
        <f>IF(N340="základní",J340,0)</f>
        <v>0</v>
      </c>
      <c r="BF340" s="224">
        <f>IF(N340="snížená",J340,0)</f>
        <v>0</v>
      </c>
      <c r="BG340" s="224">
        <f>IF(N340="zákl. přenesená",J340,0)</f>
        <v>0</v>
      </c>
      <c r="BH340" s="224">
        <f>IF(N340="sníž. přenesená",J340,0)</f>
        <v>0</v>
      </c>
      <c r="BI340" s="224">
        <f>IF(N340="nulová",J340,0)</f>
        <v>0</v>
      </c>
      <c r="BJ340" s="23" t="s">
        <v>77</v>
      </c>
      <c r="BK340" s="224">
        <f>ROUND(I340*H340,2)</f>
        <v>0</v>
      </c>
      <c r="BL340" s="23" t="s">
        <v>121</v>
      </c>
      <c r="BM340" s="23" t="s">
        <v>522</v>
      </c>
    </row>
    <row r="341" s="11" customFormat="1">
      <c r="B341" s="225"/>
      <c r="C341" s="226"/>
      <c r="D341" s="227" t="s">
        <v>123</v>
      </c>
      <c r="E341" s="228" t="s">
        <v>21</v>
      </c>
      <c r="F341" s="229" t="s">
        <v>414</v>
      </c>
      <c r="G341" s="226"/>
      <c r="H341" s="230">
        <v>2</v>
      </c>
      <c r="I341" s="231"/>
      <c r="J341" s="226"/>
      <c r="K341" s="226"/>
      <c r="L341" s="232"/>
      <c r="M341" s="233"/>
      <c r="N341" s="234"/>
      <c r="O341" s="234"/>
      <c r="P341" s="234"/>
      <c r="Q341" s="234"/>
      <c r="R341" s="234"/>
      <c r="S341" s="234"/>
      <c r="T341" s="235"/>
      <c r="AT341" s="236" t="s">
        <v>123</v>
      </c>
      <c r="AU341" s="236" t="s">
        <v>84</v>
      </c>
      <c r="AV341" s="11" t="s">
        <v>84</v>
      </c>
      <c r="AW341" s="11" t="s">
        <v>35</v>
      </c>
      <c r="AX341" s="11" t="s">
        <v>72</v>
      </c>
      <c r="AY341" s="236" t="s">
        <v>113</v>
      </c>
    </row>
    <row r="342" s="11" customFormat="1">
      <c r="B342" s="225"/>
      <c r="C342" s="226"/>
      <c r="D342" s="227" t="s">
        <v>123</v>
      </c>
      <c r="E342" s="228" t="s">
        <v>21</v>
      </c>
      <c r="F342" s="229" t="s">
        <v>464</v>
      </c>
      <c r="G342" s="226"/>
      <c r="H342" s="230">
        <v>1</v>
      </c>
      <c r="I342" s="231"/>
      <c r="J342" s="226"/>
      <c r="K342" s="226"/>
      <c r="L342" s="232"/>
      <c r="M342" s="233"/>
      <c r="N342" s="234"/>
      <c r="O342" s="234"/>
      <c r="P342" s="234"/>
      <c r="Q342" s="234"/>
      <c r="R342" s="234"/>
      <c r="S342" s="234"/>
      <c r="T342" s="235"/>
      <c r="AT342" s="236" t="s">
        <v>123</v>
      </c>
      <c r="AU342" s="236" t="s">
        <v>84</v>
      </c>
      <c r="AV342" s="11" t="s">
        <v>84</v>
      </c>
      <c r="AW342" s="11" t="s">
        <v>35</v>
      </c>
      <c r="AX342" s="11" t="s">
        <v>72</v>
      </c>
      <c r="AY342" s="236" t="s">
        <v>113</v>
      </c>
    </row>
    <row r="343" s="11" customFormat="1">
      <c r="B343" s="225"/>
      <c r="C343" s="226"/>
      <c r="D343" s="227" t="s">
        <v>123</v>
      </c>
      <c r="E343" s="228" t="s">
        <v>21</v>
      </c>
      <c r="F343" s="229" t="s">
        <v>419</v>
      </c>
      <c r="G343" s="226"/>
      <c r="H343" s="230">
        <v>1</v>
      </c>
      <c r="I343" s="231"/>
      <c r="J343" s="226"/>
      <c r="K343" s="226"/>
      <c r="L343" s="232"/>
      <c r="M343" s="233"/>
      <c r="N343" s="234"/>
      <c r="O343" s="234"/>
      <c r="P343" s="234"/>
      <c r="Q343" s="234"/>
      <c r="R343" s="234"/>
      <c r="S343" s="234"/>
      <c r="T343" s="235"/>
      <c r="AT343" s="236" t="s">
        <v>123</v>
      </c>
      <c r="AU343" s="236" t="s">
        <v>84</v>
      </c>
      <c r="AV343" s="11" t="s">
        <v>84</v>
      </c>
      <c r="AW343" s="11" t="s">
        <v>35</v>
      </c>
      <c r="AX343" s="11" t="s">
        <v>72</v>
      </c>
      <c r="AY343" s="236" t="s">
        <v>113</v>
      </c>
    </row>
    <row r="344" s="11" customFormat="1">
      <c r="B344" s="225"/>
      <c r="C344" s="226"/>
      <c r="D344" s="227" t="s">
        <v>123</v>
      </c>
      <c r="E344" s="228" t="s">
        <v>21</v>
      </c>
      <c r="F344" s="229" t="s">
        <v>433</v>
      </c>
      <c r="G344" s="226"/>
      <c r="H344" s="230">
        <v>1</v>
      </c>
      <c r="I344" s="231"/>
      <c r="J344" s="226"/>
      <c r="K344" s="226"/>
      <c r="L344" s="232"/>
      <c r="M344" s="233"/>
      <c r="N344" s="234"/>
      <c r="O344" s="234"/>
      <c r="P344" s="234"/>
      <c r="Q344" s="234"/>
      <c r="R344" s="234"/>
      <c r="S344" s="234"/>
      <c r="T344" s="235"/>
      <c r="AT344" s="236" t="s">
        <v>123</v>
      </c>
      <c r="AU344" s="236" t="s">
        <v>84</v>
      </c>
      <c r="AV344" s="11" t="s">
        <v>84</v>
      </c>
      <c r="AW344" s="11" t="s">
        <v>35</v>
      </c>
      <c r="AX344" s="11" t="s">
        <v>72</v>
      </c>
      <c r="AY344" s="236" t="s">
        <v>113</v>
      </c>
    </row>
    <row r="345" s="12" customFormat="1">
      <c r="B345" s="237"/>
      <c r="C345" s="238"/>
      <c r="D345" s="227" t="s">
        <v>123</v>
      </c>
      <c r="E345" s="239" t="s">
        <v>21</v>
      </c>
      <c r="F345" s="240" t="s">
        <v>125</v>
      </c>
      <c r="G345" s="238"/>
      <c r="H345" s="241">
        <v>5</v>
      </c>
      <c r="I345" s="242"/>
      <c r="J345" s="238"/>
      <c r="K345" s="238"/>
      <c r="L345" s="243"/>
      <c r="M345" s="244"/>
      <c r="N345" s="245"/>
      <c r="O345" s="245"/>
      <c r="P345" s="245"/>
      <c r="Q345" s="245"/>
      <c r="R345" s="245"/>
      <c r="S345" s="245"/>
      <c r="T345" s="246"/>
      <c r="AT345" s="247" t="s">
        <v>123</v>
      </c>
      <c r="AU345" s="247" t="s">
        <v>84</v>
      </c>
      <c r="AV345" s="12" t="s">
        <v>126</v>
      </c>
      <c r="AW345" s="12" t="s">
        <v>35</v>
      </c>
      <c r="AX345" s="12" t="s">
        <v>77</v>
      </c>
      <c r="AY345" s="247" t="s">
        <v>113</v>
      </c>
    </row>
    <row r="346" s="1" customFormat="1" ht="16.5" customHeight="1">
      <c r="B346" s="45"/>
      <c r="C346" s="213" t="s">
        <v>523</v>
      </c>
      <c r="D346" s="213" t="s">
        <v>116</v>
      </c>
      <c r="E346" s="214" t="s">
        <v>524</v>
      </c>
      <c r="F346" s="215" t="s">
        <v>525</v>
      </c>
      <c r="G346" s="216" t="s">
        <v>401</v>
      </c>
      <c r="H346" s="217">
        <v>8</v>
      </c>
      <c r="I346" s="218"/>
      <c r="J346" s="219">
        <f>ROUND(I346*H346,2)</f>
        <v>0</v>
      </c>
      <c r="K346" s="215" t="s">
        <v>120</v>
      </c>
      <c r="L346" s="71"/>
      <c r="M346" s="220" t="s">
        <v>21</v>
      </c>
      <c r="N346" s="221" t="s">
        <v>43</v>
      </c>
      <c r="O346" s="46"/>
      <c r="P346" s="222">
        <f>O346*H346</f>
        <v>0</v>
      </c>
      <c r="Q346" s="222">
        <v>0.00029999999999999997</v>
      </c>
      <c r="R346" s="222">
        <f>Q346*H346</f>
        <v>0.0023999999999999998</v>
      </c>
      <c r="S346" s="222">
        <v>0</v>
      </c>
      <c r="T346" s="223">
        <f>S346*H346</f>
        <v>0</v>
      </c>
      <c r="AR346" s="23" t="s">
        <v>121</v>
      </c>
      <c r="AT346" s="23" t="s">
        <v>116</v>
      </c>
      <c r="AU346" s="23" t="s">
        <v>84</v>
      </c>
      <c r="AY346" s="23" t="s">
        <v>113</v>
      </c>
      <c r="BE346" s="224">
        <f>IF(N346="základní",J346,0)</f>
        <v>0</v>
      </c>
      <c r="BF346" s="224">
        <f>IF(N346="snížená",J346,0)</f>
        <v>0</v>
      </c>
      <c r="BG346" s="224">
        <f>IF(N346="zákl. přenesená",J346,0)</f>
        <v>0</v>
      </c>
      <c r="BH346" s="224">
        <f>IF(N346="sníž. přenesená",J346,0)</f>
        <v>0</v>
      </c>
      <c r="BI346" s="224">
        <f>IF(N346="nulová",J346,0)</f>
        <v>0</v>
      </c>
      <c r="BJ346" s="23" t="s">
        <v>77</v>
      </c>
      <c r="BK346" s="224">
        <f>ROUND(I346*H346,2)</f>
        <v>0</v>
      </c>
      <c r="BL346" s="23" t="s">
        <v>121</v>
      </c>
      <c r="BM346" s="23" t="s">
        <v>526</v>
      </c>
    </row>
    <row r="347" s="1" customFormat="1" ht="25.5" customHeight="1">
      <c r="B347" s="45"/>
      <c r="C347" s="213" t="s">
        <v>527</v>
      </c>
      <c r="D347" s="213" t="s">
        <v>116</v>
      </c>
      <c r="E347" s="214" t="s">
        <v>528</v>
      </c>
      <c r="F347" s="215" t="s">
        <v>529</v>
      </c>
      <c r="G347" s="216" t="s">
        <v>401</v>
      </c>
      <c r="H347" s="217">
        <v>2</v>
      </c>
      <c r="I347" s="218"/>
      <c r="J347" s="219">
        <f>ROUND(I347*H347,2)</f>
        <v>0</v>
      </c>
      <c r="K347" s="215" t="s">
        <v>120</v>
      </c>
      <c r="L347" s="71"/>
      <c r="M347" s="220" t="s">
        <v>21</v>
      </c>
      <c r="N347" s="221" t="s">
        <v>43</v>
      </c>
      <c r="O347" s="46"/>
      <c r="P347" s="222">
        <f>O347*H347</f>
        <v>0</v>
      </c>
      <c r="Q347" s="222">
        <v>0.0019599999999999999</v>
      </c>
      <c r="R347" s="222">
        <f>Q347*H347</f>
        <v>0.0039199999999999999</v>
      </c>
      <c r="S347" s="222">
        <v>0</v>
      </c>
      <c r="T347" s="223">
        <f>S347*H347</f>
        <v>0</v>
      </c>
      <c r="AR347" s="23" t="s">
        <v>121</v>
      </c>
      <c r="AT347" s="23" t="s">
        <v>116</v>
      </c>
      <c r="AU347" s="23" t="s">
        <v>84</v>
      </c>
      <c r="AY347" s="23" t="s">
        <v>113</v>
      </c>
      <c r="BE347" s="224">
        <f>IF(N347="základní",J347,0)</f>
        <v>0</v>
      </c>
      <c r="BF347" s="224">
        <f>IF(N347="snížená",J347,0)</f>
        <v>0</v>
      </c>
      <c r="BG347" s="224">
        <f>IF(N347="zákl. přenesená",J347,0)</f>
        <v>0</v>
      </c>
      <c r="BH347" s="224">
        <f>IF(N347="sníž. přenesená",J347,0)</f>
        <v>0</v>
      </c>
      <c r="BI347" s="224">
        <f>IF(N347="nulová",J347,0)</f>
        <v>0</v>
      </c>
      <c r="BJ347" s="23" t="s">
        <v>77</v>
      </c>
      <c r="BK347" s="224">
        <f>ROUND(I347*H347,2)</f>
        <v>0</v>
      </c>
      <c r="BL347" s="23" t="s">
        <v>121</v>
      </c>
      <c r="BM347" s="23" t="s">
        <v>530</v>
      </c>
    </row>
    <row r="348" s="1" customFormat="1">
      <c r="B348" s="45"/>
      <c r="C348" s="73"/>
      <c r="D348" s="227" t="s">
        <v>131</v>
      </c>
      <c r="E348" s="73"/>
      <c r="F348" s="248" t="s">
        <v>531</v>
      </c>
      <c r="G348" s="73"/>
      <c r="H348" s="73"/>
      <c r="I348" s="184"/>
      <c r="J348" s="73"/>
      <c r="K348" s="73"/>
      <c r="L348" s="71"/>
      <c r="M348" s="249"/>
      <c r="N348" s="46"/>
      <c r="O348" s="46"/>
      <c r="P348" s="46"/>
      <c r="Q348" s="46"/>
      <c r="R348" s="46"/>
      <c r="S348" s="46"/>
      <c r="T348" s="94"/>
      <c r="AT348" s="23" t="s">
        <v>131</v>
      </c>
      <c r="AU348" s="23" t="s">
        <v>84</v>
      </c>
    </row>
    <row r="349" s="11" customFormat="1">
      <c r="B349" s="225"/>
      <c r="C349" s="226"/>
      <c r="D349" s="227" t="s">
        <v>123</v>
      </c>
      <c r="E349" s="228" t="s">
        <v>21</v>
      </c>
      <c r="F349" s="229" t="s">
        <v>419</v>
      </c>
      <c r="G349" s="226"/>
      <c r="H349" s="230">
        <v>1</v>
      </c>
      <c r="I349" s="231"/>
      <c r="J349" s="226"/>
      <c r="K349" s="226"/>
      <c r="L349" s="232"/>
      <c r="M349" s="233"/>
      <c r="N349" s="234"/>
      <c r="O349" s="234"/>
      <c r="P349" s="234"/>
      <c r="Q349" s="234"/>
      <c r="R349" s="234"/>
      <c r="S349" s="234"/>
      <c r="T349" s="235"/>
      <c r="AT349" s="236" t="s">
        <v>123</v>
      </c>
      <c r="AU349" s="236" t="s">
        <v>84</v>
      </c>
      <c r="AV349" s="11" t="s">
        <v>84</v>
      </c>
      <c r="AW349" s="11" t="s">
        <v>35</v>
      </c>
      <c r="AX349" s="11" t="s">
        <v>72</v>
      </c>
      <c r="AY349" s="236" t="s">
        <v>113</v>
      </c>
    </row>
    <row r="350" s="11" customFormat="1">
      <c r="B350" s="225"/>
      <c r="C350" s="226"/>
      <c r="D350" s="227" t="s">
        <v>123</v>
      </c>
      <c r="E350" s="228" t="s">
        <v>21</v>
      </c>
      <c r="F350" s="229" t="s">
        <v>438</v>
      </c>
      <c r="G350" s="226"/>
      <c r="H350" s="230">
        <v>1</v>
      </c>
      <c r="I350" s="231"/>
      <c r="J350" s="226"/>
      <c r="K350" s="226"/>
      <c r="L350" s="232"/>
      <c r="M350" s="233"/>
      <c r="N350" s="234"/>
      <c r="O350" s="234"/>
      <c r="P350" s="234"/>
      <c r="Q350" s="234"/>
      <c r="R350" s="234"/>
      <c r="S350" s="234"/>
      <c r="T350" s="235"/>
      <c r="AT350" s="236" t="s">
        <v>123</v>
      </c>
      <c r="AU350" s="236" t="s">
        <v>84</v>
      </c>
      <c r="AV350" s="11" t="s">
        <v>84</v>
      </c>
      <c r="AW350" s="11" t="s">
        <v>35</v>
      </c>
      <c r="AX350" s="11" t="s">
        <v>72</v>
      </c>
      <c r="AY350" s="236" t="s">
        <v>113</v>
      </c>
    </row>
    <row r="351" s="12" customFormat="1">
      <c r="B351" s="237"/>
      <c r="C351" s="238"/>
      <c r="D351" s="227" t="s">
        <v>123</v>
      </c>
      <c r="E351" s="239" t="s">
        <v>21</v>
      </c>
      <c r="F351" s="240" t="s">
        <v>125</v>
      </c>
      <c r="G351" s="238"/>
      <c r="H351" s="241">
        <v>2</v>
      </c>
      <c r="I351" s="242"/>
      <c r="J351" s="238"/>
      <c r="K351" s="238"/>
      <c r="L351" s="243"/>
      <c r="M351" s="244"/>
      <c r="N351" s="245"/>
      <c r="O351" s="245"/>
      <c r="P351" s="245"/>
      <c r="Q351" s="245"/>
      <c r="R351" s="245"/>
      <c r="S351" s="245"/>
      <c r="T351" s="246"/>
      <c r="AT351" s="247" t="s">
        <v>123</v>
      </c>
      <c r="AU351" s="247" t="s">
        <v>84</v>
      </c>
      <c r="AV351" s="12" t="s">
        <v>126</v>
      </c>
      <c r="AW351" s="12" t="s">
        <v>35</v>
      </c>
      <c r="AX351" s="12" t="s">
        <v>77</v>
      </c>
      <c r="AY351" s="247" t="s">
        <v>113</v>
      </c>
    </row>
    <row r="352" s="1" customFormat="1" ht="25.5" customHeight="1">
      <c r="B352" s="45"/>
      <c r="C352" s="213" t="s">
        <v>532</v>
      </c>
      <c r="D352" s="213" t="s">
        <v>116</v>
      </c>
      <c r="E352" s="214" t="s">
        <v>533</v>
      </c>
      <c r="F352" s="215" t="s">
        <v>534</v>
      </c>
      <c r="G352" s="216" t="s">
        <v>401</v>
      </c>
      <c r="H352" s="217">
        <v>1</v>
      </c>
      <c r="I352" s="218"/>
      <c r="J352" s="219">
        <f>ROUND(I352*H352,2)</f>
        <v>0</v>
      </c>
      <c r="K352" s="215" t="s">
        <v>120</v>
      </c>
      <c r="L352" s="71"/>
      <c r="M352" s="220" t="s">
        <v>21</v>
      </c>
      <c r="N352" s="221" t="s">
        <v>43</v>
      </c>
      <c r="O352" s="46"/>
      <c r="P352" s="222">
        <f>O352*H352</f>
        <v>0</v>
      </c>
      <c r="Q352" s="222">
        <v>0.0018</v>
      </c>
      <c r="R352" s="222">
        <f>Q352*H352</f>
        <v>0.0018</v>
      </c>
      <c r="S352" s="222">
        <v>0</v>
      </c>
      <c r="T352" s="223">
        <f>S352*H352</f>
        <v>0</v>
      </c>
      <c r="AR352" s="23" t="s">
        <v>121</v>
      </c>
      <c r="AT352" s="23" t="s">
        <v>116</v>
      </c>
      <c r="AU352" s="23" t="s">
        <v>84</v>
      </c>
      <c r="AY352" s="23" t="s">
        <v>113</v>
      </c>
      <c r="BE352" s="224">
        <f>IF(N352="základní",J352,0)</f>
        <v>0</v>
      </c>
      <c r="BF352" s="224">
        <f>IF(N352="snížená",J352,0)</f>
        <v>0</v>
      </c>
      <c r="BG352" s="224">
        <f>IF(N352="zákl. přenesená",J352,0)</f>
        <v>0</v>
      </c>
      <c r="BH352" s="224">
        <f>IF(N352="sníž. přenesená",J352,0)</f>
        <v>0</v>
      </c>
      <c r="BI352" s="224">
        <f>IF(N352="nulová",J352,0)</f>
        <v>0</v>
      </c>
      <c r="BJ352" s="23" t="s">
        <v>77</v>
      </c>
      <c r="BK352" s="224">
        <f>ROUND(I352*H352,2)</f>
        <v>0</v>
      </c>
      <c r="BL352" s="23" t="s">
        <v>121</v>
      </c>
      <c r="BM352" s="23" t="s">
        <v>535</v>
      </c>
    </row>
    <row r="353" s="1" customFormat="1">
      <c r="B353" s="45"/>
      <c r="C353" s="73"/>
      <c r="D353" s="227" t="s">
        <v>131</v>
      </c>
      <c r="E353" s="73"/>
      <c r="F353" s="248" t="s">
        <v>531</v>
      </c>
      <c r="G353" s="73"/>
      <c r="H353" s="73"/>
      <c r="I353" s="184"/>
      <c r="J353" s="73"/>
      <c r="K353" s="73"/>
      <c r="L353" s="71"/>
      <c r="M353" s="249"/>
      <c r="N353" s="46"/>
      <c r="O353" s="46"/>
      <c r="P353" s="46"/>
      <c r="Q353" s="46"/>
      <c r="R353" s="46"/>
      <c r="S353" s="46"/>
      <c r="T353" s="94"/>
      <c r="AT353" s="23" t="s">
        <v>131</v>
      </c>
      <c r="AU353" s="23" t="s">
        <v>84</v>
      </c>
    </row>
    <row r="354" s="11" customFormat="1">
      <c r="B354" s="225"/>
      <c r="C354" s="226"/>
      <c r="D354" s="227" t="s">
        <v>123</v>
      </c>
      <c r="E354" s="228" t="s">
        <v>21</v>
      </c>
      <c r="F354" s="229" t="s">
        <v>433</v>
      </c>
      <c r="G354" s="226"/>
      <c r="H354" s="230">
        <v>1</v>
      </c>
      <c r="I354" s="231"/>
      <c r="J354" s="226"/>
      <c r="K354" s="226"/>
      <c r="L354" s="232"/>
      <c r="M354" s="233"/>
      <c r="N354" s="234"/>
      <c r="O354" s="234"/>
      <c r="P354" s="234"/>
      <c r="Q354" s="234"/>
      <c r="R354" s="234"/>
      <c r="S354" s="234"/>
      <c r="T354" s="235"/>
      <c r="AT354" s="236" t="s">
        <v>123</v>
      </c>
      <c r="AU354" s="236" t="s">
        <v>84</v>
      </c>
      <c r="AV354" s="11" t="s">
        <v>84</v>
      </c>
      <c r="AW354" s="11" t="s">
        <v>35</v>
      </c>
      <c r="AX354" s="11" t="s">
        <v>72</v>
      </c>
      <c r="AY354" s="236" t="s">
        <v>113</v>
      </c>
    </row>
    <row r="355" s="12" customFormat="1">
      <c r="B355" s="237"/>
      <c r="C355" s="238"/>
      <c r="D355" s="227" t="s">
        <v>123</v>
      </c>
      <c r="E355" s="239" t="s">
        <v>21</v>
      </c>
      <c r="F355" s="240" t="s">
        <v>125</v>
      </c>
      <c r="G355" s="238"/>
      <c r="H355" s="241">
        <v>1</v>
      </c>
      <c r="I355" s="242"/>
      <c r="J355" s="238"/>
      <c r="K355" s="238"/>
      <c r="L355" s="243"/>
      <c r="M355" s="244"/>
      <c r="N355" s="245"/>
      <c r="O355" s="245"/>
      <c r="P355" s="245"/>
      <c r="Q355" s="245"/>
      <c r="R355" s="245"/>
      <c r="S355" s="245"/>
      <c r="T355" s="246"/>
      <c r="AT355" s="247" t="s">
        <v>123</v>
      </c>
      <c r="AU355" s="247" t="s">
        <v>84</v>
      </c>
      <c r="AV355" s="12" t="s">
        <v>126</v>
      </c>
      <c r="AW355" s="12" t="s">
        <v>35</v>
      </c>
      <c r="AX355" s="12" t="s">
        <v>77</v>
      </c>
      <c r="AY355" s="247" t="s">
        <v>113</v>
      </c>
    </row>
    <row r="356" s="1" customFormat="1" ht="16.5" customHeight="1">
      <c r="B356" s="45"/>
      <c r="C356" s="213" t="s">
        <v>536</v>
      </c>
      <c r="D356" s="213" t="s">
        <v>116</v>
      </c>
      <c r="E356" s="214" t="s">
        <v>537</v>
      </c>
      <c r="F356" s="215" t="s">
        <v>538</v>
      </c>
      <c r="G356" s="216" t="s">
        <v>401</v>
      </c>
      <c r="H356" s="217">
        <v>2</v>
      </c>
      <c r="I356" s="218"/>
      <c r="J356" s="219">
        <f>ROUND(I356*H356,2)</f>
        <v>0</v>
      </c>
      <c r="K356" s="215" t="s">
        <v>21</v>
      </c>
      <c r="L356" s="71"/>
      <c r="M356" s="220" t="s">
        <v>21</v>
      </c>
      <c r="N356" s="221" t="s">
        <v>43</v>
      </c>
      <c r="O356" s="46"/>
      <c r="P356" s="222">
        <f>O356*H356</f>
        <v>0</v>
      </c>
      <c r="Q356" s="222">
        <v>0</v>
      </c>
      <c r="R356" s="222">
        <f>Q356*H356</f>
        <v>0</v>
      </c>
      <c r="S356" s="222">
        <v>0</v>
      </c>
      <c r="T356" s="223">
        <f>S356*H356</f>
        <v>0</v>
      </c>
      <c r="AR356" s="23" t="s">
        <v>232</v>
      </c>
      <c r="AT356" s="23" t="s">
        <v>116</v>
      </c>
      <c r="AU356" s="23" t="s">
        <v>84</v>
      </c>
      <c r="AY356" s="23" t="s">
        <v>113</v>
      </c>
      <c r="BE356" s="224">
        <f>IF(N356="základní",J356,0)</f>
        <v>0</v>
      </c>
      <c r="BF356" s="224">
        <f>IF(N356="snížená",J356,0)</f>
        <v>0</v>
      </c>
      <c r="BG356" s="224">
        <f>IF(N356="zákl. přenesená",J356,0)</f>
        <v>0</v>
      </c>
      <c r="BH356" s="224">
        <f>IF(N356="sníž. přenesená",J356,0)</f>
        <v>0</v>
      </c>
      <c r="BI356" s="224">
        <f>IF(N356="nulová",J356,0)</f>
        <v>0</v>
      </c>
      <c r="BJ356" s="23" t="s">
        <v>77</v>
      </c>
      <c r="BK356" s="224">
        <f>ROUND(I356*H356,2)</f>
        <v>0</v>
      </c>
      <c r="BL356" s="23" t="s">
        <v>232</v>
      </c>
      <c r="BM356" s="23" t="s">
        <v>539</v>
      </c>
    </row>
    <row r="357" s="11" customFormat="1">
      <c r="B357" s="225"/>
      <c r="C357" s="226"/>
      <c r="D357" s="227" t="s">
        <v>123</v>
      </c>
      <c r="E357" s="228" t="s">
        <v>21</v>
      </c>
      <c r="F357" s="229" t="s">
        <v>540</v>
      </c>
      <c r="G357" s="226"/>
      <c r="H357" s="230">
        <v>2</v>
      </c>
      <c r="I357" s="231"/>
      <c r="J357" s="226"/>
      <c r="K357" s="226"/>
      <c r="L357" s="232"/>
      <c r="M357" s="233"/>
      <c r="N357" s="234"/>
      <c r="O357" s="234"/>
      <c r="P357" s="234"/>
      <c r="Q357" s="234"/>
      <c r="R357" s="234"/>
      <c r="S357" s="234"/>
      <c r="T357" s="235"/>
      <c r="AT357" s="236" t="s">
        <v>123</v>
      </c>
      <c r="AU357" s="236" t="s">
        <v>84</v>
      </c>
      <c r="AV357" s="11" t="s">
        <v>84</v>
      </c>
      <c r="AW357" s="11" t="s">
        <v>35</v>
      </c>
      <c r="AX357" s="11" t="s">
        <v>72</v>
      </c>
      <c r="AY357" s="236" t="s">
        <v>113</v>
      </c>
    </row>
    <row r="358" s="12" customFormat="1">
      <c r="B358" s="237"/>
      <c r="C358" s="238"/>
      <c r="D358" s="227" t="s">
        <v>123</v>
      </c>
      <c r="E358" s="239" t="s">
        <v>21</v>
      </c>
      <c r="F358" s="240" t="s">
        <v>125</v>
      </c>
      <c r="G358" s="238"/>
      <c r="H358" s="241">
        <v>2</v>
      </c>
      <c r="I358" s="242"/>
      <c r="J358" s="238"/>
      <c r="K358" s="238"/>
      <c r="L358" s="243"/>
      <c r="M358" s="244"/>
      <c r="N358" s="245"/>
      <c r="O358" s="245"/>
      <c r="P358" s="245"/>
      <c r="Q358" s="245"/>
      <c r="R358" s="245"/>
      <c r="S358" s="245"/>
      <c r="T358" s="246"/>
      <c r="AT358" s="247" t="s">
        <v>123</v>
      </c>
      <c r="AU358" s="247" t="s">
        <v>84</v>
      </c>
      <c r="AV358" s="12" t="s">
        <v>126</v>
      </c>
      <c r="AW358" s="12" t="s">
        <v>35</v>
      </c>
      <c r="AX358" s="12" t="s">
        <v>77</v>
      </c>
      <c r="AY358" s="247" t="s">
        <v>113</v>
      </c>
    </row>
    <row r="359" s="1" customFormat="1" ht="16.5" customHeight="1">
      <c r="B359" s="45"/>
      <c r="C359" s="213" t="s">
        <v>541</v>
      </c>
      <c r="D359" s="213" t="s">
        <v>116</v>
      </c>
      <c r="E359" s="214" t="s">
        <v>542</v>
      </c>
      <c r="F359" s="215" t="s">
        <v>543</v>
      </c>
      <c r="G359" s="216" t="s">
        <v>401</v>
      </c>
      <c r="H359" s="217">
        <v>3</v>
      </c>
      <c r="I359" s="218"/>
      <c r="J359" s="219">
        <f>ROUND(I359*H359,2)</f>
        <v>0</v>
      </c>
      <c r="K359" s="215" t="s">
        <v>120</v>
      </c>
      <c r="L359" s="71"/>
      <c r="M359" s="220" t="s">
        <v>21</v>
      </c>
      <c r="N359" s="221" t="s">
        <v>43</v>
      </c>
      <c r="O359" s="46"/>
      <c r="P359" s="222">
        <f>O359*H359</f>
        <v>0</v>
      </c>
      <c r="Q359" s="222">
        <v>0.0018</v>
      </c>
      <c r="R359" s="222">
        <f>Q359*H359</f>
        <v>0.0054000000000000003</v>
      </c>
      <c r="S359" s="222">
        <v>0</v>
      </c>
      <c r="T359" s="223">
        <f>S359*H359</f>
        <v>0</v>
      </c>
      <c r="AR359" s="23" t="s">
        <v>121</v>
      </c>
      <c r="AT359" s="23" t="s">
        <v>116</v>
      </c>
      <c r="AU359" s="23" t="s">
        <v>84</v>
      </c>
      <c r="AY359" s="23" t="s">
        <v>113</v>
      </c>
      <c r="BE359" s="224">
        <f>IF(N359="základní",J359,0)</f>
        <v>0</v>
      </c>
      <c r="BF359" s="224">
        <f>IF(N359="snížená",J359,0)</f>
        <v>0</v>
      </c>
      <c r="BG359" s="224">
        <f>IF(N359="zákl. přenesená",J359,0)</f>
        <v>0</v>
      </c>
      <c r="BH359" s="224">
        <f>IF(N359="sníž. přenesená",J359,0)</f>
        <v>0</v>
      </c>
      <c r="BI359" s="224">
        <f>IF(N359="nulová",J359,0)</f>
        <v>0</v>
      </c>
      <c r="BJ359" s="23" t="s">
        <v>77</v>
      </c>
      <c r="BK359" s="224">
        <f>ROUND(I359*H359,2)</f>
        <v>0</v>
      </c>
      <c r="BL359" s="23" t="s">
        <v>121</v>
      </c>
      <c r="BM359" s="23" t="s">
        <v>544</v>
      </c>
    </row>
    <row r="360" s="1" customFormat="1">
      <c r="B360" s="45"/>
      <c r="C360" s="73"/>
      <c r="D360" s="227" t="s">
        <v>131</v>
      </c>
      <c r="E360" s="73"/>
      <c r="F360" s="248" t="s">
        <v>545</v>
      </c>
      <c r="G360" s="73"/>
      <c r="H360" s="73"/>
      <c r="I360" s="184"/>
      <c r="J360" s="73"/>
      <c r="K360" s="73"/>
      <c r="L360" s="71"/>
      <c r="M360" s="249"/>
      <c r="N360" s="46"/>
      <c r="O360" s="46"/>
      <c r="P360" s="46"/>
      <c r="Q360" s="46"/>
      <c r="R360" s="46"/>
      <c r="S360" s="46"/>
      <c r="T360" s="94"/>
      <c r="AT360" s="23" t="s">
        <v>131</v>
      </c>
      <c r="AU360" s="23" t="s">
        <v>84</v>
      </c>
    </row>
    <row r="361" s="11" customFormat="1">
      <c r="B361" s="225"/>
      <c r="C361" s="226"/>
      <c r="D361" s="227" t="s">
        <v>123</v>
      </c>
      <c r="E361" s="228" t="s">
        <v>21</v>
      </c>
      <c r="F361" s="229" t="s">
        <v>424</v>
      </c>
      <c r="G361" s="226"/>
      <c r="H361" s="230">
        <v>1</v>
      </c>
      <c r="I361" s="231"/>
      <c r="J361" s="226"/>
      <c r="K361" s="226"/>
      <c r="L361" s="232"/>
      <c r="M361" s="233"/>
      <c r="N361" s="234"/>
      <c r="O361" s="234"/>
      <c r="P361" s="234"/>
      <c r="Q361" s="234"/>
      <c r="R361" s="234"/>
      <c r="S361" s="234"/>
      <c r="T361" s="235"/>
      <c r="AT361" s="236" t="s">
        <v>123</v>
      </c>
      <c r="AU361" s="236" t="s">
        <v>84</v>
      </c>
      <c r="AV361" s="11" t="s">
        <v>84</v>
      </c>
      <c r="AW361" s="11" t="s">
        <v>35</v>
      </c>
      <c r="AX361" s="11" t="s">
        <v>72</v>
      </c>
      <c r="AY361" s="236" t="s">
        <v>113</v>
      </c>
    </row>
    <row r="362" s="11" customFormat="1">
      <c r="B362" s="225"/>
      <c r="C362" s="226"/>
      <c r="D362" s="227" t="s">
        <v>123</v>
      </c>
      <c r="E362" s="228" t="s">
        <v>21</v>
      </c>
      <c r="F362" s="229" t="s">
        <v>414</v>
      </c>
      <c r="G362" s="226"/>
      <c r="H362" s="230">
        <v>2</v>
      </c>
      <c r="I362" s="231"/>
      <c r="J362" s="226"/>
      <c r="K362" s="226"/>
      <c r="L362" s="232"/>
      <c r="M362" s="233"/>
      <c r="N362" s="234"/>
      <c r="O362" s="234"/>
      <c r="P362" s="234"/>
      <c r="Q362" s="234"/>
      <c r="R362" s="234"/>
      <c r="S362" s="234"/>
      <c r="T362" s="235"/>
      <c r="AT362" s="236" t="s">
        <v>123</v>
      </c>
      <c r="AU362" s="236" t="s">
        <v>84</v>
      </c>
      <c r="AV362" s="11" t="s">
        <v>84</v>
      </c>
      <c r="AW362" s="11" t="s">
        <v>35</v>
      </c>
      <c r="AX362" s="11" t="s">
        <v>72</v>
      </c>
      <c r="AY362" s="236" t="s">
        <v>113</v>
      </c>
    </row>
    <row r="363" s="12" customFormat="1">
      <c r="B363" s="237"/>
      <c r="C363" s="238"/>
      <c r="D363" s="227" t="s">
        <v>123</v>
      </c>
      <c r="E363" s="239" t="s">
        <v>21</v>
      </c>
      <c r="F363" s="240" t="s">
        <v>125</v>
      </c>
      <c r="G363" s="238"/>
      <c r="H363" s="241">
        <v>3</v>
      </c>
      <c r="I363" s="242"/>
      <c r="J363" s="238"/>
      <c r="K363" s="238"/>
      <c r="L363" s="243"/>
      <c r="M363" s="244"/>
      <c r="N363" s="245"/>
      <c r="O363" s="245"/>
      <c r="P363" s="245"/>
      <c r="Q363" s="245"/>
      <c r="R363" s="245"/>
      <c r="S363" s="245"/>
      <c r="T363" s="246"/>
      <c r="AT363" s="247" t="s">
        <v>123</v>
      </c>
      <c r="AU363" s="247" t="s">
        <v>84</v>
      </c>
      <c r="AV363" s="12" t="s">
        <v>126</v>
      </c>
      <c r="AW363" s="12" t="s">
        <v>35</v>
      </c>
      <c r="AX363" s="12" t="s">
        <v>77</v>
      </c>
      <c r="AY363" s="247" t="s">
        <v>113</v>
      </c>
    </row>
    <row r="364" s="1" customFormat="1" ht="16.5" customHeight="1">
      <c r="B364" s="45"/>
      <c r="C364" s="213" t="s">
        <v>546</v>
      </c>
      <c r="D364" s="213" t="s">
        <v>116</v>
      </c>
      <c r="E364" s="214" t="s">
        <v>547</v>
      </c>
      <c r="F364" s="215" t="s">
        <v>548</v>
      </c>
      <c r="G364" s="216" t="s">
        <v>401</v>
      </c>
      <c r="H364" s="217">
        <v>1</v>
      </c>
      <c r="I364" s="218"/>
      <c r="J364" s="219">
        <f>ROUND(I364*H364,2)</f>
        <v>0</v>
      </c>
      <c r="K364" s="215" t="s">
        <v>120</v>
      </c>
      <c r="L364" s="71"/>
      <c r="M364" s="220" t="s">
        <v>21</v>
      </c>
      <c r="N364" s="221" t="s">
        <v>43</v>
      </c>
      <c r="O364" s="46"/>
      <c r="P364" s="222">
        <f>O364*H364</f>
        <v>0</v>
      </c>
      <c r="Q364" s="222">
        <v>0.0018400000000000001</v>
      </c>
      <c r="R364" s="222">
        <f>Q364*H364</f>
        <v>0.0018400000000000001</v>
      </c>
      <c r="S364" s="222">
        <v>0</v>
      </c>
      <c r="T364" s="223">
        <f>S364*H364</f>
        <v>0</v>
      </c>
      <c r="AR364" s="23" t="s">
        <v>121</v>
      </c>
      <c r="AT364" s="23" t="s">
        <v>116</v>
      </c>
      <c r="AU364" s="23" t="s">
        <v>84</v>
      </c>
      <c r="AY364" s="23" t="s">
        <v>113</v>
      </c>
      <c r="BE364" s="224">
        <f>IF(N364="základní",J364,0)</f>
        <v>0</v>
      </c>
      <c r="BF364" s="224">
        <f>IF(N364="snížená",J364,0)</f>
        <v>0</v>
      </c>
      <c r="BG364" s="224">
        <f>IF(N364="zákl. přenesená",J364,0)</f>
        <v>0</v>
      </c>
      <c r="BH364" s="224">
        <f>IF(N364="sníž. přenesená",J364,0)</f>
        <v>0</v>
      </c>
      <c r="BI364" s="224">
        <f>IF(N364="nulová",J364,0)</f>
        <v>0</v>
      </c>
      <c r="BJ364" s="23" t="s">
        <v>77</v>
      </c>
      <c r="BK364" s="224">
        <f>ROUND(I364*H364,2)</f>
        <v>0</v>
      </c>
      <c r="BL364" s="23" t="s">
        <v>121</v>
      </c>
      <c r="BM364" s="23" t="s">
        <v>549</v>
      </c>
    </row>
    <row r="365" s="1" customFormat="1">
      <c r="B365" s="45"/>
      <c r="C365" s="73"/>
      <c r="D365" s="227" t="s">
        <v>131</v>
      </c>
      <c r="E365" s="73"/>
      <c r="F365" s="248" t="s">
        <v>550</v>
      </c>
      <c r="G365" s="73"/>
      <c r="H365" s="73"/>
      <c r="I365" s="184"/>
      <c r="J365" s="73"/>
      <c r="K365" s="73"/>
      <c r="L365" s="71"/>
      <c r="M365" s="249"/>
      <c r="N365" s="46"/>
      <c r="O365" s="46"/>
      <c r="P365" s="46"/>
      <c r="Q365" s="46"/>
      <c r="R365" s="46"/>
      <c r="S365" s="46"/>
      <c r="T365" s="94"/>
      <c r="AT365" s="23" t="s">
        <v>131</v>
      </c>
      <c r="AU365" s="23" t="s">
        <v>84</v>
      </c>
    </row>
    <row r="366" s="11" customFormat="1">
      <c r="B366" s="225"/>
      <c r="C366" s="226"/>
      <c r="D366" s="227" t="s">
        <v>123</v>
      </c>
      <c r="E366" s="228" t="s">
        <v>21</v>
      </c>
      <c r="F366" s="229" t="s">
        <v>497</v>
      </c>
      <c r="G366" s="226"/>
      <c r="H366" s="230">
        <v>1</v>
      </c>
      <c r="I366" s="231"/>
      <c r="J366" s="226"/>
      <c r="K366" s="226"/>
      <c r="L366" s="232"/>
      <c r="M366" s="233"/>
      <c r="N366" s="234"/>
      <c r="O366" s="234"/>
      <c r="P366" s="234"/>
      <c r="Q366" s="234"/>
      <c r="R366" s="234"/>
      <c r="S366" s="234"/>
      <c r="T366" s="235"/>
      <c r="AT366" s="236" t="s">
        <v>123</v>
      </c>
      <c r="AU366" s="236" t="s">
        <v>84</v>
      </c>
      <c r="AV366" s="11" t="s">
        <v>84</v>
      </c>
      <c r="AW366" s="11" t="s">
        <v>35</v>
      </c>
      <c r="AX366" s="11" t="s">
        <v>72</v>
      </c>
      <c r="AY366" s="236" t="s">
        <v>113</v>
      </c>
    </row>
    <row r="367" s="12" customFormat="1">
      <c r="B367" s="237"/>
      <c r="C367" s="238"/>
      <c r="D367" s="227" t="s">
        <v>123</v>
      </c>
      <c r="E367" s="239" t="s">
        <v>21</v>
      </c>
      <c r="F367" s="240" t="s">
        <v>125</v>
      </c>
      <c r="G367" s="238"/>
      <c r="H367" s="241">
        <v>1</v>
      </c>
      <c r="I367" s="242"/>
      <c r="J367" s="238"/>
      <c r="K367" s="238"/>
      <c r="L367" s="243"/>
      <c r="M367" s="244"/>
      <c r="N367" s="245"/>
      <c r="O367" s="245"/>
      <c r="P367" s="245"/>
      <c r="Q367" s="245"/>
      <c r="R367" s="245"/>
      <c r="S367" s="245"/>
      <c r="T367" s="246"/>
      <c r="AT367" s="247" t="s">
        <v>123</v>
      </c>
      <c r="AU367" s="247" t="s">
        <v>84</v>
      </c>
      <c r="AV367" s="12" t="s">
        <v>126</v>
      </c>
      <c r="AW367" s="12" t="s">
        <v>35</v>
      </c>
      <c r="AX367" s="12" t="s">
        <v>77</v>
      </c>
      <c r="AY367" s="247" t="s">
        <v>113</v>
      </c>
    </row>
    <row r="368" s="1" customFormat="1" ht="16.5" customHeight="1">
      <c r="B368" s="45"/>
      <c r="C368" s="213" t="s">
        <v>551</v>
      </c>
      <c r="D368" s="213" t="s">
        <v>116</v>
      </c>
      <c r="E368" s="214" t="s">
        <v>552</v>
      </c>
      <c r="F368" s="215" t="s">
        <v>553</v>
      </c>
      <c r="G368" s="216" t="s">
        <v>119</v>
      </c>
      <c r="H368" s="217">
        <v>1</v>
      </c>
      <c r="I368" s="218"/>
      <c r="J368" s="219">
        <f>ROUND(I368*H368,2)</f>
        <v>0</v>
      </c>
      <c r="K368" s="215" t="s">
        <v>21</v>
      </c>
      <c r="L368" s="71"/>
      <c r="M368" s="220" t="s">
        <v>21</v>
      </c>
      <c r="N368" s="221" t="s">
        <v>43</v>
      </c>
      <c r="O368" s="46"/>
      <c r="P368" s="222">
        <f>O368*H368</f>
        <v>0</v>
      </c>
      <c r="Q368" s="222">
        <v>0.00020000000000000001</v>
      </c>
      <c r="R368" s="222">
        <f>Q368*H368</f>
        <v>0.00020000000000000001</v>
      </c>
      <c r="S368" s="222">
        <v>0</v>
      </c>
      <c r="T368" s="223">
        <f>S368*H368</f>
        <v>0</v>
      </c>
      <c r="AR368" s="23" t="s">
        <v>121</v>
      </c>
      <c r="AT368" s="23" t="s">
        <v>116</v>
      </c>
      <c r="AU368" s="23" t="s">
        <v>84</v>
      </c>
      <c r="AY368" s="23" t="s">
        <v>113</v>
      </c>
      <c r="BE368" s="224">
        <f>IF(N368="základní",J368,0)</f>
        <v>0</v>
      </c>
      <c r="BF368" s="224">
        <f>IF(N368="snížená",J368,0)</f>
        <v>0</v>
      </c>
      <c r="BG368" s="224">
        <f>IF(N368="zákl. přenesená",J368,0)</f>
        <v>0</v>
      </c>
      <c r="BH368" s="224">
        <f>IF(N368="sníž. přenesená",J368,0)</f>
        <v>0</v>
      </c>
      <c r="BI368" s="224">
        <f>IF(N368="nulová",J368,0)</f>
        <v>0</v>
      </c>
      <c r="BJ368" s="23" t="s">
        <v>77</v>
      </c>
      <c r="BK368" s="224">
        <f>ROUND(I368*H368,2)</f>
        <v>0</v>
      </c>
      <c r="BL368" s="23" t="s">
        <v>121</v>
      </c>
      <c r="BM368" s="23" t="s">
        <v>554</v>
      </c>
    </row>
    <row r="369" s="11" customFormat="1">
      <c r="B369" s="225"/>
      <c r="C369" s="226"/>
      <c r="D369" s="227" t="s">
        <v>123</v>
      </c>
      <c r="E369" s="228" t="s">
        <v>21</v>
      </c>
      <c r="F369" s="229" t="s">
        <v>404</v>
      </c>
      <c r="G369" s="226"/>
      <c r="H369" s="230">
        <v>1</v>
      </c>
      <c r="I369" s="231"/>
      <c r="J369" s="226"/>
      <c r="K369" s="226"/>
      <c r="L369" s="232"/>
      <c r="M369" s="233"/>
      <c r="N369" s="234"/>
      <c r="O369" s="234"/>
      <c r="P369" s="234"/>
      <c r="Q369" s="234"/>
      <c r="R369" s="234"/>
      <c r="S369" s="234"/>
      <c r="T369" s="235"/>
      <c r="AT369" s="236" t="s">
        <v>123</v>
      </c>
      <c r="AU369" s="236" t="s">
        <v>84</v>
      </c>
      <c r="AV369" s="11" t="s">
        <v>84</v>
      </c>
      <c r="AW369" s="11" t="s">
        <v>35</v>
      </c>
      <c r="AX369" s="11" t="s">
        <v>72</v>
      </c>
      <c r="AY369" s="236" t="s">
        <v>113</v>
      </c>
    </row>
    <row r="370" s="12" customFormat="1">
      <c r="B370" s="237"/>
      <c r="C370" s="238"/>
      <c r="D370" s="227" t="s">
        <v>123</v>
      </c>
      <c r="E370" s="239" t="s">
        <v>21</v>
      </c>
      <c r="F370" s="240" t="s">
        <v>125</v>
      </c>
      <c r="G370" s="238"/>
      <c r="H370" s="241">
        <v>1</v>
      </c>
      <c r="I370" s="242"/>
      <c r="J370" s="238"/>
      <c r="K370" s="238"/>
      <c r="L370" s="243"/>
      <c r="M370" s="244"/>
      <c r="N370" s="245"/>
      <c r="O370" s="245"/>
      <c r="P370" s="245"/>
      <c r="Q370" s="245"/>
      <c r="R370" s="245"/>
      <c r="S370" s="245"/>
      <c r="T370" s="246"/>
      <c r="AT370" s="247" t="s">
        <v>123</v>
      </c>
      <c r="AU370" s="247" t="s">
        <v>84</v>
      </c>
      <c r="AV370" s="12" t="s">
        <v>126</v>
      </c>
      <c r="AW370" s="12" t="s">
        <v>35</v>
      </c>
      <c r="AX370" s="12" t="s">
        <v>77</v>
      </c>
      <c r="AY370" s="247" t="s">
        <v>113</v>
      </c>
    </row>
    <row r="371" s="1" customFormat="1" ht="16.5" customHeight="1">
      <c r="B371" s="45"/>
      <c r="C371" s="213" t="s">
        <v>555</v>
      </c>
      <c r="D371" s="213" t="s">
        <v>116</v>
      </c>
      <c r="E371" s="214" t="s">
        <v>556</v>
      </c>
      <c r="F371" s="215" t="s">
        <v>557</v>
      </c>
      <c r="G371" s="216" t="s">
        <v>401</v>
      </c>
      <c r="H371" s="217">
        <v>1</v>
      </c>
      <c r="I371" s="218"/>
      <c r="J371" s="219">
        <f>ROUND(I371*H371,2)</f>
        <v>0</v>
      </c>
      <c r="K371" s="215" t="s">
        <v>21</v>
      </c>
      <c r="L371" s="71"/>
      <c r="M371" s="220" t="s">
        <v>21</v>
      </c>
      <c r="N371" s="221" t="s">
        <v>43</v>
      </c>
      <c r="O371" s="46"/>
      <c r="P371" s="222">
        <f>O371*H371</f>
        <v>0</v>
      </c>
      <c r="Q371" s="222">
        <v>0.089999999999999997</v>
      </c>
      <c r="R371" s="222">
        <f>Q371*H371</f>
        <v>0.089999999999999997</v>
      </c>
      <c r="S371" s="222">
        <v>0</v>
      </c>
      <c r="T371" s="223">
        <f>S371*H371</f>
        <v>0</v>
      </c>
      <c r="AR371" s="23" t="s">
        <v>121</v>
      </c>
      <c r="AT371" s="23" t="s">
        <v>116</v>
      </c>
      <c r="AU371" s="23" t="s">
        <v>84</v>
      </c>
      <c r="AY371" s="23" t="s">
        <v>113</v>
      </c>
      <c r="BE371" s="224">
        <f>IF(N371="základní",J371,0)</f>
        <v>0</v>
      </c>
      <c r="BF371" s="224">
        <f>IF(N371="snížená",J371,0)</f>
        <v>0</v>
      </c>
      <c r="BG371" s="224">
        <f>IF(N371="zákl. přenesená",J371,0)</f>
        <v>0</v>
      </c>
      <c r="BH371" s="224">
        <f>IF(N371="sníž. přenesená",J371,0)</f>
        <v>0</v>
      </c>
      <c r="BI371" s="224">
        <f>IF(N371="nulová",J371,0)</f>
        <v>0</v>
      </c>
      <c r="BJ371" s="23" t="s">
        <v>77</v>
      </c>
      <c r="BK371" s="224">
        <f>ROUND(I371*H371,2)</f>
        <v>0</v>
      </c>
      <c r="BL371" s="23" t="s">
        <v>121</v>
      </c>
      <c r="BM371" s="23" t="s">
        <v>558</v>
      </c>
    </row>
    <row r="372" s="1" customFormat="1" ht="38.25" customHeight="1">
      <c r="B372" s="45"/>
      <c r="C372" s="213" t="s">
        <v>559</v>
      </c>
      <c r="D372" s="213" t="s">
        <v>116</v>
      </c>
      <c r="E372" s="214" t="s">
        <v>560</v>
      </c>
      <c r="F372" s="215" t="s">
        <v>561</v>
      </c>
      <c r="G372" s="216" t="s">
        <v>237</v>
      </c>
      <c r="H372" s="250"/>
      <c r="I372" s="218"/>
      <c r="J372" s="219">
        <f>ROUND(I372*H372,2)</f>
        <v>0</v>
      </c>
      <c r="K372" s="215" t="s">
        <v>120</v>
      </c>
      <c r="L372" s="71"/>
      <c r="M372" s="220" t="s">
        <v>21</v>
      </c>
      <c r="N372" s="221" t="s">
        <v>43</v>
      </c>
      <c r="O372" s="46"/>
      <c r="P372" s="222">
        <f>O372*H372</f>
        <v>0</v>
      </c>
      <c r="Q372" s="222">
        <v>0</v>
      </c>
      <c r="R372" s="222">
        <f>Q372*H372</f>
        <v>0</v>
      </c>
      <c r="S372" s="222">
        <v>0</v>
      </c>
      <c r="T372" s="223">
        <f>S372*H372</f>
        <v>0</v>
      </c>
      <c r="AR372" s="23" t="s">
        <v>121</v>
      </c>
      <c r="AT372" s="23" t="s">
        <v>116</v>
      </c>
      <c r="AU372" s="23" t="s">
        <v>84</v>
      </c>
      <c r="AY372" s="23" t="s">
        <v>113</v>
      </c>
      <c r="BE372" s="224">
        <f>IF(N372="základní",J372,0)</f>
        <v>0</v>
      </c>
      <c r="BF372" s="224">
        <f>IF(N372="snížená",J372,0)</f>
        <v>0</v>
      </c>
      <c r="BG372" s="224">
        <f>IF(N372="zákl. přenesená",J372,0)</f>
        <v>0</v>
      </c>
      <c r="BH372" s="224">
        <f>IF(N372="sníž. přenesená",J372,0)</f>
        <v>0</v>
      </c>
      <c r="BI372" s="224">
        <f>IF(N372="nulová",J372,0)</f>
        <v>0</v>
      </c>
      <c r="BJ372" s="23" t="s">
        <v>77</v>
      </c>
      <c r="BK372" s="224">
        <f>ROUND(I372*H372,2)</f>
        <v>0</v>
      </c>
      <c r="BL372" s="23" t="s">
        <v>121</v>
      </c>
      <c r="BM372" s="23" t="s">
        <v>562</v>
      </c>
    </row>
    <row r="373" s="1" customFormat="1">
      <c r="B373" s="45"/>
      <c r="C373" s="73"/>
      <c r="D373" s="227" t="s">
        <v>131</v>
      </c>
      <c r="E373" s="73"/>
      <c r="F373" s="248" t="s">
        <v>563</v>
      </c>
      <c r="G373" s="73"/>
      <c r="H373" s="73"/>
      <c r="I373" s="184"/>
      <c r="J373" s="73"/>
      <c r="K373" s="73"/>
      <c r="L373" s="71"/>
      <c r="M373" s="249"/>
      <c r="N373" s="46"/>
      <c r="O373" s="46"/>
      <c r="P373" s="46"/>
      <c r="Q373" s="46"/>
      <c r="R373" s="46"/>
      <c r="S373" s="46"/>
      <c r="T373" s="94"/>
      <c r="AT373" s="23" t="s">
        <v>131</v>
      </c>
      <c r="AU373" s="23" t="s">
        <v>84</v>
      </c>
    </row>
    <row r="374" s="1" customFormat="1" ht="38.25" customHeight="1">
      <c r="B374" s="45"/>
      <c r="C374" s="213" t="s">
        <v>564</v>
      </c>
      <c r="D374" s="213" t="s">
        <v>116</v>
      </c>
      <c r="E374" s="214" t="s">
        <v>565</v>
      </c>
      <c r="F374" s="215" t="s">
        <v>566</v>
      </c>
      <c r="G374" s="216" t="s">
        <v>237</v>
      </c>
      <c r="H374" s="250"/>
      <c r="I374" s="218"/>
      <c r="J374" s="219">
        <f>ROUND(I374*H374,2)</f>
        <v>0</v>
      </c>
      <c r="K374" s="215" t="s">
        <v>120</v>
      </c>
      <c r="L374" s="71"/>
      <c r="M374" s="220" t="s">
        <v>21</v>
      </c>
      <c r="N374" s="221" t="s">
        <v>43</v>
      </c>
      <c r="O374" s="46"/>
      <c r="P374" s="222">
        <f>O374*H374</f>
        <v>0</v>
      </c>
      <c r="Q374" s="222">
        <v>0</v>
      </c>
      <c r="R374" s="222">
        <f>Q374*H374</f>
        <v>0</v>
      </c>
      <c r="S374" s="222">
        <v>0</v>
      </c>
      <c r="T374" s="223">
        <f>S374*H374</f>
        <v>0</v>
      </c>
      <c r="AR374" s="23" t="s">
        <v>121</v>
      </c>
      <c r="AT374" s="23" t="s">
        <v>116</v>
      </c>
      <c r="AU374" s="23" t="s">
        <v>84</v>
      </c>
      <c r="AY374" s="23" t="s">
        <v>113</v>
      </c>
      <c r="BE374" s="224">
        <f>IF(N374="základní",J374,0)</f>
        <v>0</v>
      </c>
      <c r="BF374" s="224">
        <f>IF(N374="snížená",J374,0)</f>
        <v>0</v>
      </c>
      <c r="BG374" s="224">
        <f>IF(N374="zákl. přenesená",J374,0)</f>
        <v>0</v>
      </c>
      <c r="BH374" s="224">
        <f>IF(N374="sníž. přenesená",J374,0)</f>
        <v>0</v>
      </c>
      <c r="BI374" s="224">
        <f>IF(N374="nulová",J374,0)</f>
        <v>0</v>
      </c>
      <c r="BJ374" s="23" t="s">
        <v>77</v>
      </c>
      <c r="BK374" s="224">
        <f>ROUND(I374*H374,2)</f>
        <v>0</v>
      </c>
      <c r="BL374" s="23" t="s">
        <v>121</v>
      </c>
      <c r="BM374" s="23" t="s">
        <v>567</v>
      </c>
    </row>
    <row r="375" s="1" customFormat="1">
      <c r="B375" s="45"/>
      <c r="C375" s="73"/>
      <c r="D375" s="227" t="s">
        <v>131</v>
      </c>
      <c r="E375" s="73"/>
      <c r="F375" s="248" t="s">
        <v>563</v>
      </c>
      <c r="G375" s="73"/>
      <c r="H375" s="73"/>
      <c r="I375" s="184"/>
      <c r="J375" s="73"/>
      <c r="K375" s="73"/>
      <c r="L375" s="71"/>
      <c r="M375" s="249"/>
      <c r="N375" s="46"/>
      <c r="O375" s="46"/>
      <c r="P375" s="46"/>
      <c r="Q375" s="46"/>
      <c r="R375" s="46"/>
      <c r="S375" s="46"/>
      <c r="T375" s="94"/>
      <c r="AT375" s="23" t="s">
        <v>131</v>
      </c>
      <c r="AU375" s="23" t="s">
        <v>84</v>
      </c>
    </row>
    <row r="376" s="10" customFormat="1" ht="29.88" customHeight="1">
      <c r="B376" s="197"/>
      <c r="C376" s="198"/>
      <c r="D376" s="199" t="s">
        <v>71</v>
      </c>
      <c r="E376" s="211" t="s">
        <v>568</v>
      </c>
      <c r="F376" s="211" t="s">
        <v>569</v>
      </c>
      <c r="G376" s="198"/>
      <c r="H376" s="198"/>
      <c r="I376" s="201"/>
      <c r="J376" s="212">
        <f>BK376</f>
        <v>0</v>
      </c>
      <c r="K376" s="198"/>
      <c r="L376" s="203"/>
      <c r="M376" s="204"/>
      <c r="N376" s="205"/>
      <c r="O376" s="205"/>
      <c r="P376" s="206">
        <f>SUM(P377:P395)</f>
        <v>0</v>
      </c>
      <c r="Q376" s="205"/>
      <c r="R376" s="206">
        <f>SUM(R377:R395)</f>
        <v>0.043299999999999998</v>
      </c>
      <c r="S376" s="205"/>
      <c r="T376" s="207">
        <f>SUM(T377:T395)</f>
        <v>0</v>
      </c>
      <c r="AR376" s="208" t="s">
        <v>84</v>
      </c>
      <c r="AT376" s="209" t="s">
        <v>71</v>
      </c>
      <c r="AU376" s="209" t="s">
        <v>77</v>
      </c>
      <c r="AY376" s="208" t="s">
        <v>113</v>
      </c>
      <c r="BK376" s="210">
        <f>SUM(BK377:BK395)</f>
        <v>0</v>
      </c>
    </row>
    <row r="377" s="1" customFormat="1" ht="25.5" customHeight="1">
      <c r="B377" s="45"/>
      <c r="C377" s="213" t="s">
        <v>570</v>
      </c>
      <c r="D377" s="213" t="s">
        <v>116</v>
      </c>
      <c r="E377" s="214" t="s">
        <v>571</v>
      </c>
      <c r="F377" s="215" t="s">
        <v>572</v>
      </c>
      <c r="G377" s="216" t="s">
        <v>401</v>
      </c>
      <c r="H377" s="217">
        <v>2</v>
      </c>
      <c r="I377" s="218"/>
      <c r="J377" s="219">
        <f>ROUND(I377*H377,2)</f>
        <v>0</v>
      </c>
      <c r="K377" s="215" t="s">
        <v>120</v>
      </c>
      <c r="L377" s="71"/>
      <c r="M377" s="220" t="s">
        <v>21</v>
      </c>
      <c r="N377" s="221" t="s">
        <v>43</v>
      </c>
      <c r="O377" s="46"/>
      <c r="P377" s="222">
        <f>O377*H377</f>
        <v>0</v>
      </c>
      <c r="Q377" s="222">
        <v>0.012</v>
      </c>
      <c r="R377" s="222">
        <f>Q377*H377</f>
        <v>0.024</v>
      </c>
      <c r="S377" s="222">
        <v>0</v>
      </c>
      <c r="T377" s="223">
        <f>S377*H377</f>
        <v>0</v>
      </c>
      <c r="AR377" s="23" t="s">
        <v>121</v>
      </c>
      <c r="AT377" s="23" t="s">
        <v>116</v>
      </c>
      <c r="AU377" s="23" t="s">
        <v>84</v>
      </c>
      <c r="AY377" s="23" t="s">
        <v>113</v>
      </c>
      <c r="BE377" s="224">
        <f>IF(N377="základní",J377,0)</f>
        <v>0</v>
      </c>
      <c r="BF377" s="224">
        <f>IF(N377="snížená",J377,0)</f>
        <v>0</v>
      </c>
      <c r="BG377" s="224">
        <f>IF(N377="zákl. přenesená",J377,0)</f>
        <v>0</v>
      </c>
      <c r="BH377" s="224">
        <f>IF(N377="sníž. přenesená",J377,0)</f>
        <v>0</v>
      </c>
      <c r="BI377" s="224">
        <f>IF(N377="nulová",J377,0)</f>
        <v>0</v>
      </c>
      <c r="BJ377" s="23" t="s">
        <v>77</v>
      </c>
      <c r="BK377" s="224">
        <f>ROUND(I377*H377,2)</f>
        <v>0</v>
      </c>
      <c r="BL377" s="23" t="s">
        <v>121</v>
      </c>
      <c r="BM377" s="23" t="s">
        <v>573</v>
      </c>
    </row>
    <row r="378" s="1" customFormat="1">
      <c r="B378" s="45"/>
      <c r="C378" s="73"/>
      <c r="D378" s="227" t="s">
        <v>131</v>
      </c>
      <c r="E378" s="73"/>
      <c r="F378" s="248" t="s">
        <v>574</v>
      </c>
      <c r="G378" s="73"/>
      <c r="H378" s="73"/>
      <c r="I378" s="184"/>
      <c r="J378" s="73"/>
      <c r="K378" s="73"/>
      <c r="L378" s="71"/>
      <c r="M378" s="249"/>
      <c r="N378" s="46"/>
      <c r="O378" s="46"/>
      <c r="P378" s="46"/>
      <c r="Q378" s="46"/>
      <c r="R378" s="46"/>
      <c r="S378" s="46"/>
      <c r="T378" s="94"/>
      <c r="AT378" s="23" t="s">
        <v>131</v>
      </c>
      <c r="AU378" s="23" t="s">
        <v>84</v>
      </c>
    </row>
    <row r="379" s="11" customFormat="1">
      <c r="B379" s="225"/>
      <c r="C379" s="226"/>
      <c r="D379" s="227" t="s">
        <v>123</v>
      </c>
      <c r="E379" s="228" t="s">
        <v>21</v>
      </c>
      <c r="F379" s="229" t="s">
        <v>424</v>
      </c>
      <c r="G379" s="226"/>
      <c r="H379" s="230">
        <v>1</v>
      </c>
      <c r="I379" s="231"/>
      <c r="J379" s="226"/>
      <c r="K379" s="226"/>
      <c r="L379" s="232"/>
      <c r="M379" s="233"/>
      <c r="N379" s="234"/>
      <c r="O379" s="234"/>
      <c r="P379" s="234"/>
      <c r="Q379" s="234"/>
      <c r="R379" s="234"/>
      <c r="S379" s="234"/>
      <c r="T379" s="235"/>
      <c r="AT379" s="236" t="s">
        <v>123</v>
      </c>
      <c r="AU379" s="236" t="s">
        <v>84</v>
      </c>
      <c r="AV379" s="11" t="s">
        <v>84</v>
      </c>
      <c r="AW379" s="11" t="s">
        <v>35</v>
      </c>
      <c r="AX379" s="11" t="s">
        <v>72</v>
      </c>
      <c r="AY379" s="236" t="s">
        <v>113</v>
      </c>
    </row>
    <row r="380" s="11" customFormat="1">
      <c r="B380" s="225"/>
      <c r="C380" s="226"/>
      <c r="D380" s="227" t="s">
        <v>123</v>
      </c>
      <c r="E380" s="228" t="s">
        <v>21</v>
      </c>
      <c r="F380" s="229" t="s">
        <v>575</v>
      </c>
      <c r="G380" s="226"/>
      <c r="H380" s="230">
        <v>1</v>
      </c>
      <c r="I380" s="231"/>
      <c r="J380" s="226"/>
      <c r="K380" s="226"/>
      <c r="L380" s="232"/>
      <c r="M380" s="233"/>
      <c r="N380" s="234"/>
      <c r="O380" s="234"/>
      <c r="P380" s="234"/>
      <c r="Q380" s="234"/>
      <c r="R380" s="234"/>
      <c r="S380" s="234"/>
      <c r="T380" s="235"/>
      <c r="AT380" s="236" t="s">
        <v>123</v>
      </c>
      <c r="AU380" s="236" t="s">
        <v>84</v>
      </c>
      <c r="AV380" s="11" t="s">
        <v>84</v>
      </c>
      <c r="AW380" s="11" t="s">
        <v>35</v>
      </c>
      <c r="AX380" s="11" t="s">
        <v>72</v>
      </c>
      <c r="AY380" s="236" t="s">
        <v>113</v>
      </c>
    </row>
    <row r="381" s="12" customFormat="1">
      <c r="B381" s="237"/>
      <c r="C381" s="238"/>
      <c r="D381" s="227" t="s">
        <v>123</v>
      </c>
      <c r="E381" s="239" t="s">
        <v>21</v>
      </c>
      <c r="F381" s="240" t="s">
        <v>125</v>
      </c>
      <c r="G381" s="238"/>
      <c r="H381" s="241">
        <v>2</v>
      </c>
      <c r="I381" s="242"/>
      <c r="J381" s="238"/>
      <c r="K381" s="238"/>
      <c r="L381" s="243"/>
      <c r="M381" s="244"/>
      <c r="N381" s="245"/>
      <c r="O381" s="245"/>
      <c r="P381" s="245"/>
      <c r="Q381" s="245"/>
      <c r="R381" s="245"/>
      <c r="S381" s="245"/>
      <c r="T381" s="246"/>
      <c r="AT381" s="247" t="s">
        <v>123</v>
      </c>
      <c r="AU381" s="247" t="s">
        <v>84</v>
      </c>
      <c r="AV381" s="12" t="s">
        <v>126</v>
      </c>
      <c r="AW381" s="12" t="s">
        <v>35</v>
      </c>
      <c r="AX381" s="12" t="s">
        <v>77</v>
      </c>
      <c r="AY381" s="247" t="s">
        <v>113</v>
      </c>
    </row>
    <row r="382" s="1" customFormat="1" ht="25.5" customHeight="1">
      <c r="B382" s="45"/>
      <c r="C382" s="213" t="s">
        <v>576</v>
      </c>
      <c r="D382" s="213" t="s">
        <v>116</v>
      </c>
      <c r="E382" s="214" t="s">
        <v>577</v>
      </c>
      <c r="F382" s="215" t="s">
        <v>578</v>
      </c>
      <c r="G382" s="216" t="s">
        <v>401</v>
      </c>
      <c r="H382" s="217">
        <v>1</v>
      </c>
      <c r="I382" s="218"/>
      <c r="J382" s="219">
        <f>ROUND(I382*H382,2)</f>
        <v>0</v>
      </c>
      <c r="K382" s="215" t="s">
        <v>120</v>
      </c>
      <c r="L382" s="71"/>
      <c r="M382" s="220" t="s">
        <v>21</v>
      </c>
      <c r="N382" s="221" t="s">
        <v>43</v>
      </c>
      <c r="O382" s="46"/>
      <c r="P382" s="222">
        <f>O382*H382</f>
        <v>0</v>
      </c>
      <c r="Q382" s="222">
        <v>0.01865</v>
      </c>
      <c r="R382" s="222">
        <f>Q382*H382</f>
        <v>0.01865</v>
      </c>
      <c r="S382" s="222">
        <v>0</v>
      </c>
      <c r="T382" s="223">
        <f>S382*H382</f>
        <v>0</v>
      </c>
      <c r="AR382" s="23" t="s">
        <v>121</v>
      </c>
      <c r="AT382" s="23" t="s">
        <v>116</v>
      </c>
      <c r="AU382" s="23" t="s">
        <v>84</v>
      </c>
      <c r="AY382" s="23" t="s">
        <v>113</v>
      </c>
      <c r="BE382" s="224">
        <f>IF(N382="základní",J382,0)</f>
        <v>0</v>
      </c>
      <c r="BF382" s="224">
        <f>IF(N382="snížená",J382,0)</f>
        <v>0</v>
      </c>
      <c r="BG382" s="224">
        <f>IF(N382="zákl. přenesená",J382,0)</f>
        <v>0</v>
      </c>
      <c r="BH382" s="224">
        <f>IF(N382="sníž. přenesená",J382,0)</f>
        <v>0</v>
      </c>
      <c r="BI382" s="224">
        <f>IF(N382="nulová",J382,0)</f>
        <v>0</v>
      </c>
      <c r="BJ382" s="23" t="s">
        <v>77</v>
      </c>
      <c r="BK382" s="224">
        <f>ROUND(I382*H382,2)</f>
        <v>0</v>
      </c>
      <c r="BL382" s="23" t="s">
        <v>121</v>
      </c>
      <c r="BM382" s="23" t="s">
        <v>579</v>
      </c>
    </row>
    <row r="383" s="1" customFormat="1">
      <c r="B383" s="45"/>
      <c r="C383" s="73"/>
      <c r="D383" s="227" t="s">
        <v>131</v>
      </c>
      <c r="E383" s="73"/>
      <c r="F383" s="248" t="s">
        <v>574</v>
      </c>
      <c r="G383" s="73"/>
      <c r="H383" s="73"/>
      <c r="I383" s="184"/>
      <c r="J383" s="73"/>
      <c r="K383" s="73"/>
      <c r="L383" s="71"/>
      <c r="M383" s="249"/>
      <c r="N383" s="46"/>
      <c r="O383" s="46"/>
      <c r="P383" s="46"/>
      <c r="Q383" s="46"/>
      <c r="R383" s="46"/>
      <c r="S383" s="46"/>
      <c r="T383" s="94"/>
      <c r="AT383" s="23" t="s">
        <v>131</v>
      </c>
      <c r="AU383" s="23" t="s">
        <v>84</v>
      </c>
    </row>
    <row r="384" s="11" customFormat="1">
      <c r="B384" s="225"/>
      <c r="C384" s="226"/>
      <c r="D384" s="227" t="s">
        <v>123</v>
      </c>
      <c r="E384" s="228" t="s">
        <v>21</v>
      </c>
      <c r="F384" s="229" t="s">
        <v>404</v>
      </c>
      <c r="G384" s="226"/>
      <c r="H384" s="230">
        <v>1</v>
      </c>
      <c r="I384" s="231"/>
      <c r="J384" s="226"/>
      <c r="K384" s="226"/>
      <c r="L384" s="232"/>
      <c r="M384" s="233"/>
      <c r="N384" s="234"/>
      <c r="O384" s="234"/>
      <c r="P384" s="234"/>
      <c r="Q384" s="234"/>
      <c r="R384" s="234"/>
      <c r="S384" s="234"/>
      <c r="T384" s="235"/>
      <c r="AT384" s="236" t="s">
        <v>123</v>
      </c>
      <c r="AU384" s="236" t="s">
        <v>84</v>
      </c>
      <c r="AV384" s="11" t="s">
        <v>84</v>
      </c>
      <c r="AW384" s="11" t="s">
        <v>35</v>
      </c>
      <c r="AX384" s="11" t="s">
        <v>72</v>
      </c>
      <c r="AY384" s="236" t="s">
        <v>113</v>
      </c>
    </row>
    <row r="385" s="12" customFormat="1">
      <c r="B385" s="237"/>
      <c r="C385" s="238"/>
      <c r="D385" s="227" t="s">
        <v>123</v>
      </c>
      <c r="E385" s="239" t="s">
        <v>21</v>
      </c>
      <c r="F385" s="240" t="s">
        <v>125</v>
      </c>
      <c r="G385" s="238"/>
      <c r="H385" s="241">
        <v>1</v>
      </c>
      <c r="I385" s="242"/>
      <c r="J385" s="238"/>
      <c r="K385" s="238"/>
      <c r="L385" s="243"/>
      <c r="M385" s="244"/>
      <c r="N385" s="245"/>
      <c r="O385" s="245"/>
      <c r="P385" s="245"/>
      <c r="Q385" s="245"/>
      <c r="R385" s="245"/>
      <c r="S385" s="245"/>
      <c r="T385" s="246"/>
      <c r="AT385" s="247" t="s">
        <v>123</v>
      </c>
      <c r="AU385" s="247" t="s">
        <v>84</v>
      </c>
      <c r="AV385" s="12" t="s">
        <v>126</v>
      </c>
      <c r="AW385" s="12" t="s">
        <v>35</v>
      </c>
      <c r="AX385" s="12" t="s">
        <v>77</v>
      </c>
      <c r="AY385" s="247" t="s">
        <v>113</v>
      </c>
    </row>
    <row r="386" s="1" customFormat="1" ht="25.5" customHeight="1">
      <c r="B386" s="45"/>
      <c r="C386" s="213" t="s">
        <v>580</v>
      </c>
      <c r="D386" s="213" t="s">
        <v>116</v>
      </c>
      <c r="E386" s="214" t="s">
        <v>581</v>
      </c>
      <c r="F386" s="215" t="s">
        <v>582</v>
      </c>
      <c r="G386" s="216" t="s">
        <v>401</v>
      </c>
      <c r="H386" s="217">
        <v>1</v>
      </c>
      <c r="I386" s="218"/>
      <c r="J386" s="219">
        <f>ROUND(I386*H386,2)</f>
        <v>0</v>
      </c>
      <c r="K386" s="215" t="s">
        <v>120</v>
      </c>
      <c r="L386" s="71"/>
      <c r="M386" s="220" t="s">
        <v>21</v>
      </c>
      <c r="N386" s="221" t="s">
        <v>43</v>
      </c>
      <c r="O386" s="46"/>
      <c r="P386" s="222">
        <f>O386*H386</f>
        <v>0</v>
      </c>
      <c r="Q386" s="222">
        <v>0.00014999999999999999</v>
      </c>
      <c r="R386" s="222">
        <f>Q386*H386</f>
        <v>0.00014999999999999999</v>
      </c>
      <c r="S386" s="222">
        <v>0</v>
      </c>
      <c r="T386" s="223">
        <f>S386*H386</f>
        <v>0</v>
      </c>
      <c r="AR386" s="23" t="s">
        <v>121</v>
      </c>
      <c r="AT386" s="23" t="s">
        <v>116</v>
      </c>
      <c r="AU386" s="23" t="s">
        <v>84</v>
      </c>
      <c r="AY386" s="23" t="s">
        <v>113</v>
      </c>
      <c r="BE386" s="224">
        <f>IF(N386="základní",J386,0)</f>
        <v>0</v>
      </c>
      <c r="BF386" s="224">
        <f>IF(N386="snížená",J386,0)</f>
        <v>0</v>
      </c>
      <c r="BG386" s="224">
        <f>IF(N386="zákl. přenesená",J386,0)</f>
        <v>0</v>
      </c>
      <c r="BH386" s="224">
        <f>IF(N386="sníž. přenesená",J386,0)</f>
        <v>0</v>
      </c>
      <c r="BI386" s="224">
        <f>IF(N386="nulová",J386,0)</f>
        <v>0</v>
      </c>
      <c r="BJ386" s="23" t="s">
        <v>77</v>
      </c>
      <c r="BK386" s="224">
        <f>ROUND(I386*H386,2)</f>
        <v>0</v>
      </c>
      <c r="BL386" s="23" t="s">
        <v>121</v>
      </c>
      <c r="BM386" s="23" t="s">
        <v>583</v>
      </c>
    </row>
    <row r="387" s="11" customFormat="1">
      <c r="B387" s="225"/>
      <c r="C387" s="226"/>
      <c r="D387" s="227" t="s">
        <v>123</v>
      </c>
      <c r="E387" s="228" t="s">
        <v>21</v>
      </c>
      <c r="F387" s="229" t="s">
        <v>404</v>
      </c>
      <c r="G387" s="226"/>
      <c r="H387" s="230">
        <v>1</v>
      </c>
      <c r="I387" s="231"/>
      <c r="J387" s="226"/>
      <c r="K387" s="226"/>
      <c r="L387" s="232"/>
      <c r="M387" s="233"/>
      <c r="N387" s="234"/>
      <c r="O387" s="234"/>
      <c r="P387" s="234"/>
      <c r="Q387" s="234"/>
      <c r="R387" s="234"/>
      <c r="S387" s="234"/>
      <c r="T387" s="235"/>
      <c r="AT387" s="236" t="s">
        <v>123</v>
      </c>
      <c r="AU387" s="236" t="s">
        <v>84</v>
      </c>
      <c r="AV387" s="11" t="s">
        <v>84</v>
      </c>
      <c r="AW387" s="11" t="s">
        <v>35</v>
      </c>
      <c r="AX387" s="11" t="s">
        <v>72</v>
      </c>
      <c r="AY387" s="236" t="s">
        <v>113</v>
      </c>
    </row>
    <row r="388" s="12" customFormat="1">
      <c r="B388" s="237"/>
      <c r="C388" s="238"/>
      <c r="D388" s="227" t="s">
        <v>123</v>
      </c>
      <c r="E388" s="239" t="s">
        <v>21</v>
      </c>
      <c r="F388" s="240" t="s">
        <v>125</v>
      </c>
      <c r="G388" s="238"/>
      <c r="H388" s="241">
        <v>1</v>
      </c>
      <c r="I388" s="242"/>
      <c r="J388" s="238"/>
      <c r="K388" s="238"/>
      <c r="L388" s="243"/>
      <c r="M388" s="244"/>
      <c r="N388" s="245"/>
      <c r="O388" s="245"/>
      <c r="P388" s="245"/>
      <c r="Q388" s="245"/>
      <c r="R388" s="245"/>
      <c r="S388" s="245"/>
      <c r="T388" s="246"/>
      <c r="AT388" s="247" t="s">
        <v>123</v>
      </c>
      <c r="AU388" s="247" t="s">
        <v>84</v>
      </c>
      <c r="AV388" s="12" t="s">
        <v>126</v>
      </c>
      <c r="AW388" s="12" t="s">
        <v>35</v>
      </c>
      <c r="AX388" s="12" t="s">
        <v>77</v>
      </c>
      <c r="AY388" s="247" t="s">
        <v>113</v>
      </c>
    </row>
    <row r="389" s="1" customFormat="1" ht="16.5" customHeight="1">
      <c r="B389" s="45"/>
      <c r="C389" s="213" t="s">
        <v>584</v>
      </c>
      <c r="D389" s="213" t="s">
        <v>116</v>
      </c>
      <c r="E389" s="214" t="s">
        <v>585</v>
      </c>
      <c r="F389" s="215" t="s">
        <v>586</v>
      </c>
      <c r="G389" s="216" t="s">
        <v>401</v>
      </c>
      <c r="H389" s="217">
        <v>1</v>
      </c>
      <c r="I389" s="218"/>
      <c r="J389" s="219">
        <f>ROUND(I389*H389,2)</f>
        <v>0</v>
      </c>
      <c r="K389" s="215" t="s">
        <v>120</v>
      </c>
      <c r="L389" s="71"/>
      <c r="M389" s="220" t="s">
        <v>21</v>
      </c>
      <c r="N389" s="221" t="s">
        <v>43</v>
      </c>
      <c r="O389" s="46"/>
      <c r="P389" s="222">
        <f>O389*H389</f>
        <v>0</v>
      </c>
      <c r="Q389" s="222">
        <v>0.00050000000000000001</v>
      </c>
      <c r="R389" s="222">
        <f>Q389*H389</f>
        <v>0.00050000000000000001</v>
      </c>
      <c r="S389" s="222">
        <v>0</v>
      </c>
      <c r="T389" s="223">
        <f>S389*H389</f>
        <v>0</v>
      </c>
      <c r="AR389" s="23" t="s">
        <v>121</v>
      </c>
      <c r="AT389" s="23" t="s">
        <v>116</v>
      </c>
      <c r="AU389" s="23" t="s">
        <v>84</v>
      </c>
      <c r="AY389" s="23" t="s">
        <v>113</v>
      </c>
      <c r="BE389" s="224">
        <f>IF(N389="základní",J389,0)</f>
        <v>0</v>
      </c>
      <c r="BF389" s="224">
        <f>IF(N389="snížená",J389,0)</f>
        <v>0</v>
      </c>
      <c r="BG389" s="224">
        <f>IF(N389="zákl. přenesená",J389,0)</f>
        <v>0</v>
      </c>
      <c r="BH389" s="224">
        <f>IF(N389="sníž. přenesená",J389,0)</f>
        <v>0</v>
      </c>
      <c r="BI389" s="224">
        <f>IF(N389="nulová",J389,0)</f>
        <v>0</v>
      </c>
      <c r="BJ389" s="23" t="s">
        <v>77</v>
      </c>
      <c r="BK389" s="224">
        <f>ROUND(I389*H389,2)</f>
        <v>0</v>
      </c>
      <c r="BL389" s="23" t="s">
        <v>121</v>
      </c>
      <c r="BM389" s="23" t="s">
        <v>587</v>
      </c>
    </row>
    <row r="390" s="11" customFormat="1">
      <c r="B390" s="225"/>
      <c r="C390" s="226"/>
      <c r="D390" s="227" t="s">
        <v>123</v>
      </c>
      <c r="E390" s="228" t="s">
        <v>21</v>
      </c>
      <c r="F390" s="229" t="s">
        <v>404</v>
      </c>
      <c r="G390" s="226"/>
      <c r="H390" s="230">
        <v>1</v>
      </c>
      <c r="I390" s="231"/>
      <c r="J390" s="226"/>
      <c r="K390" s="226"/>
      <c r="L390" s="232"/>
      <c r="M390" s="233"/>
      <c r="N390" s="234"/>
      <c r="O390" s="234"/>
      <c r="P390" s="234"/>
      <c r="Q390" s="234"/>
      <c r="R390" s="234"/>
      <c r="S390" s="234"/>
      <c r="T390" s="235"/>
      <c r="AT390" s="236" t="s">
        <v>123</v>
      </c>
      <c r="AU390" s="236" t="s">
        <v>84</v>
      </c>
      <c r="AV390" s="11" t="s">
        <v>84</v>
      </c>
      <c r="AW390" s="11" t="s">
        <v>35</v>
      </c>
      <c r="AX390" s="11" t="s">
        <v>72</v>
      </c>
      <c r="AY390" s="236" t="s">
        <v>113</v>
      </c>
    </row>
    <row r="391" s="12" customFormat="1">
      <c r="B391" s="237"/>
      <c r="C391" s="238"/>
      <c r="D391" s="227" t="s">
        <v>123</v>
      </c>
      <c r="E391" s="239" t="s">
        <v>21</v>
      </c>
      <c r="F391" s="240" t="s">
        <v>125</v>
      </c>
      <c r="G391" s="238"/>
      <c r="H391" s="241">
        <v>1</v>
      </c>
      <c r="I391" s="242"/>
      <c r="J391" s="238"/>
      <c r="K391" s="238"/>
      <c r="L391" s="243"/>
      <c r="M391" s="244"/>
      <c r="N391" s="245"/>
      <c r="O391" s="245"/>
      <c r="P391" s="245"/>
      <c r="Q391" s="245"/>
      <c r="R391" s="245"/>
      <c r="S391" s="245"/>
      <c r="T391" s="246"/>
      <c r="AT391" s="247" t="s">
        <v>123</v>
      </c>
      <c r="AU391" s="247" t="s">
        <v>84</v>
      </c>
      <c r="AV391" s="12" t="s">
        <v>126</v>
      </c>
      <c r="AW391" s="12" t="s">
        <v>35</v>
      </c>
      <c r="AX391" s="12" t="s">
        <v>77</v>
      </c>
      <c r="AY391" s="247" t="s">
        <v>113</v>
      </c>
    </row>
    <row r="392" s="1" customFormat="1" ht="38.25" customHeight="1">
      <c r="B392" s="45"/>
      <c r="C392" s="213" t="s">
        <v>588</v>
      </c>
      <c r="D392" s="213" t="s">
        <v>116</v>
      </c>
      <c r="E392" s="214" t="s">
        <v>589</v>
      </c>
      <c r="F392" s="215" t="s">
        <v>590</v>
      </c>
      <c r="G392" s="216" t="s">
        <v>237</v>
      </c>
      <c r="H392" s="250"/>
      <c r="I392" s="218"/>
      <c r="J392" s="219">
        <f>ROUND(I392*H392,2)</f>
        <v>0</v>
      </c>
      <c r="K392" s="215" t="s">
        <v>120</v>
      </c>
      <c r="L392" s="71"/>
      <c r="M392" s="220" t="s">
        <v>21</v>
      </c>
      <c r="N392" s="221" t="s">
        <v>43</v>
      </c>
      <c r="O392" s="46"/>
      <c r="P392" s="222">
        <f>O392*H392</f>
        <v>0</v>
      </c>
      <c r="Q392" s="222">
        <v>0</v>
      </c>
      <c r="R392" s="222">
        <f>Q392*H392</f>
        <v>0</v>
      </c>
      <c r="S392" s="222">
        <v>0</v>
      </c>
      <c r="T392" s="223">
        <f>S392*H392</f>
        <v>0</v>
      </c>
      <c r="AR392" s="23" t="s">
        <v>121</v>
      </c>
      <c r="AT392" s="23" t="s">
        <v>116</v>
      </c>
      <c r="AU392" s="23" t="s">
        <v>84</v>
      </c>
      <c r="AY392" s="23" t="s">
        <v>113</v>
      </c>
      <c r="BE392" s="224">
        <f>IF(N392="základní",J392,0)</f>
        <v>0</v>
      </c>
      <c r="BF392" s="224">
        <f>IF(N392="snížená",J392,0)</f>
        <v>0</v>
      </c>
      <c r="BG392" s="224">
        <f>IF(N392="zákl. přenesená",J392,0)</f>
        <v>0</v>
      </c>
      <c r="BH392" s="224">
        <f>IF(N392="sníž. přenesená",J392,0)</f>
        <v>0</v>
      </c>
      <c r="BI392" s="224">
        <f>IF(N392="nulová",J392,0)</f>
        <v>0</v>
      </c>
      <c r="BJ392" s="23" t="s">
        <v>77</v>
      </c>
      <c r="BK392" s="224">
        <f>ROUND(I392*H392,2)</f>
        <v>0</v>
      </c>
      <c r="BL392" s="23" t="s">
        <v>121</v>
      </c>
      <c r="BM392" s="23" t="s">
        <v>591</v>
      </c>
    </row>
    <row r="393" s="1" customFormat="1">
      <c r="B393" s="45"/>
      <c r="C393" s="73"/>
      <c r="D393" s="227" t="s">
        <v>131</v>
      </c>
      <c r="E393" s="73"/>
      <c r="F393" s="248" t="s">
        <v>592</v>
      </c>
      <c r="G393" s="73"/>
      <c r="H393" s="73"/>
      <c r="I393" s="184"/>
      <c r="J393" s="73"/>
      <c r="K393" s="73"/>
      <c r="L393" s="71"/>
      <c r="M393" s="249"/>
      <c r="N393" s="46"/>
      <c r="O393" s="46"/>
      <c r="P393" s="46"/>
      <c r="Q393" s="46"/>
      <c r="R393" s="46"/>
      <c r="S393" s="46"/>
      <c r="T393" s="94"/>
      <c r="AT393" s="23" t="s">
        <v>131</v>
      </c>
      <c r="AU393" s="23" t="s">
        <v>84</v>
      </c>
    </row>
    <row r="394" s="1" customFormat="1" ht="38.25" customHeight="1">
      <c r="B394" s="45"/>
      <c r="C394" s="213" t="s">
        <v>593</v>
      </c>
      <c r="D394" s="213" t="s">
        <v>116</v>
      </c>
      <c r="E394" s="214" t="s">
        <v>594</v>
      </c>
      <c r="F394" s="215" t="s">
        <v>595</v>
      </c>
      <c r="G394" s="216" t="s">
        <v>237</v>
      </c>
      <c r="H394" s="250"/>
      <c r="I394" s="218"/>
      <c r="J394" s="219">
        <f>ROUND(I394*H394,2)</f>
        <v>0</v>
      </c>
      <c r="K394" s="215" t="s">
        <v>120</v>
      </c>
      <c r="L394" s="71"/>
      <c r="M394" s="220" t="s">
        <v>21</v>
      </c>
      <c r="N394" s="221" t="s">
        <v>43</v>
      </c>
      <c r="O394" s="46"/>
      <c r="P394" s="222">
        <f>O394*H394</f>
        <v>0</v>
      </c>
      <c r="Q394" s="222">
        <v>0</v>
      </c>
      <c r="R394" s="222">
        <f>Q394*H394</f>
        <v>0</v>
      </c>
      <c r="S394" s="222">
        <v>0</v>
      </c>
      <c r="T394" s="223">
        <f>S394*H394</f>
        <v>0</v>
      </c>
      <c r="AR394" s="23" t="s">
        <v>121</v>
      </c>
      <c r="AT394" s="23" t="s">
        <v>116</v>
      </c>
      <c r="AU394" s="23" t="s">
        <v>84</v>
      </c>
      <c r="AY394" s="23" t="s">
        <v>113</v>
      </c>
      <c r="BE394" s="224">
        <f>IF(N394="základní",J394,0)</f>
        <v>0</v>
      </c>
      <c r="BF394" s="224">
        <f>IF(N394="snížená",J394,0)</f>
        <v>0</v>
      </c>
      <c r="BG394" s="224">
        <f>IF(N394="zákl. přenesená",J394,0)</f>
        <v>0</v>
      </c>
      <c r="BH394" s="224">
        <f>IF(N394="sníž. přenesená",J394,0)</f>
        <v>0</v>
      </c>
      <c r="BI394" s="224">
        <f>IF(N394="nulová",J394,0)</f>
        <v>0</v>
      </c>
      <c r="BJ394" s="23" t="s">
        <v>77</v>
      </c>
      <c r="BK394" s="224">
        <f>ROUND(I394*H394,2)</f>
        <v>0</v>
      </c>
      <c r="BL394" s="23" t="s">
        <v>121</v>
      </c>
      <c r="BM394" s="23" t="s">
        <v>596</v>
      </c>
    </row>
    <row r="395" s="1" customFormat="1">
      <c r="B395" s="45"/>
      <c r="C395" s="73"/>
      <c r="D395" s="227" t="s">
        <v>131</v>
      </c>
      <c r="E395" s="73"/>
      <c r="F395" s="248" t="s">
        <v>592</v>
      </c>
      <c r="G395" s="73"/>
      <c r="H395" s="73"/>
      <c r="I395" s="184"/>
      <c r="J395" s="73"/>
      <c r="K395" s="73"/>
      <c r="L395" s="71"/>
      <c r="M395" s="249"/>
      <c r="N395" s="46"/>
      <c r="O395" s="46"/>
      <c r="P395" s="46"/>
      <c r="Q395" s="46"/>
      <c r="R395" s="46"/>
      <c r="S395" s="46"/>
      <c r="T395" s="94"/>
      <c r="AT395" s="23" t="s">
        <v>131</v>
      </c>
      <c r="AU395" s="23" t="s">
        <v>84</v>
      </c>
    </row>
    <row r="396" s="10" customFormat="1" ht="29.88" customHeight="1">
      <c r="B396" s="197"/>
      <c r="C396" s="198"/>
      <c r="D396" s="199" t="s">
        <v>71</v>
      </c>
      <c r="E396" s="211" t="s">
        <v>597</v>
      </c>
      <c r="F396" s="211" t="s">
        <v>598</v>
      </c>
      <c r="G396" s="198"/>
      <c r="H396" s="198"/>
      <c r="I396" s="201"/>
      <c r="J396" s="212">
        <f>BK396</f>
        <v>0</v>
      </c>
      <c r="K396" s="198"/>
      <c r="L396" s="203"/>
      <c r="M396" s="204"/>
      <c r="N396" s="205"/>
      <c r="O396" s="205"/>
      <c r="P396" s="206">
        <f>SUM(P397:P402)</f>
        <v>0</v>
      </c>
      <c r="Q396" s="205"/>
      <c r="R396" s="206">
        <f>SUM(R397:R402)</f>
        <v>0.00055000000000000003</v>
      </c>
      <c r="S396" s="205"/>
      <c r="T396" s="207">
        <f>SUM(T397:T402)</f>
        <v>0</v>
      </c>
      <c r="AR396" s="208" t="s">
        <v>84</v>
      </c>
      <c r="AT396" s="209" t="s">
        <v>71</v>
      </c>
      <c r="AU396" s="209" t="s">
        <v>77</v>
      </c>
      <c r="AY396" s="208" t="s">
        <v>113</v>
      </c>
      <c r="BK396" s="210">
        <f>SUM(BK397:BK402)</f>
        <v>0</v>
      </c>
    </row>
    <row r="397" s="1" customFormat="1" ht="25.5" customHeight="1">
      <c r="B397" s="45"/>
      <c r="C397" s="213" t="s">
        <v>599</v>
      </c>
      <c r="D397" s="213" t="s">
        <v>116</v>
      </c>
      <c r="E397" s="214" t="s">
        <v>600</v>
      </c>
      <c r="F397" s="215" t="s">
        <v>601</v>
      </c>
      <c r="G397" s="216" t="s">
        <v>119</v>
      </c>
      <c r="H397" s="217">
        <v>1</v>
      </c>
      <c r="I397" s="218"/>
      <c r="J397" s="219">
        <f>ROUND(I397*H397,2)</f>
        <v>0</v>
      </c>
      <c r="K397" s="215" t="s">
        <v>120</v>
      </c>
      <c r="L397" s="71"/>
      <c r="M397" s="220" t="s">
        <v>21</v>
      </c>
      <c r="N397" s="221" t="s">
        <v>43</v>
      </c>
      <c r="O397" s="46"/>
      <c r="P397" s="222">
        <f>O397*H397</f>
        <v>0</v>
      </c>
      <c r="Q397" s="222">
        <v>0.00020000000000000001</v>
      </c>
      <c r="R397" s="222">
        <f>Q397*H397</f>
        <v>0.00020000000000000001</v>
      </c>
      <c r="S397" s="222">
        <v>0</v>
      </c>
      <c r="T397" s="223">
        <f>S397*H397</f>
        <v>0</v>
      </c>
      <c r="AR397" s="23" t="s">
        <v>121</v>
      </c>
      <c r="AT397" s="23" t="s">
        <v>116</v>
      </c>
      <c r="AU397" s="23" t="s">
        <v>84</v>
      </c>
      <c r="AY397" s="23" t="s">
        <v>113</v>
      </c>
      <c r="BE397" s="224">
        <f>IF(N397="základní",J397,0)</f>
        <v>0</v>
      </c>
      <c r="BF397" s="224">
        <f>IF(N397="snížená",J397,0)</f>
        <v>0</v>
      </c>
      <c r="BG397" s="224">
        <f>IF(N397="zákl. přenesená",J397,0)</f>
        <v>0</v>
      </c>
      <c r="BH397" s="224">
        <f>IF(N397="sníž. přenesená",J397,0)</f>
        <v>0</v>
      </c>
      <c r="BI397" s="224">
        <f>IF(N397="nulová",J397,0)</f>
        <v>0</v>
      </c>
      <c r="BJ397" s="23" t="s">
        <v>77</v>
      </c>
      <c r="BK397" s="224">
        <f>ROUND(I397*H397,2)</f>
        <v>0</v>
      </c>
      <c r="BL397" s="23" t="s">
        <v>121</v>
      </c>
      <c r="BM397" s="23" t="s">
        <v>602</v>
      </c>
    </row>
    <row r="398" s="11" customFormat="1">
      <c r="B398" s="225"/>
      <c r="C398" s="226"/>
      <c r="D398" s="227" t="s">
        <v>123</v>
      </c>
      <c r="E398" s="228" t="s">
        <v>21</v>
      </c>
      <c r="F398" s="229" t="s">
        <v>603</v>
      </c>
      <c r="G398" s="226"/>
      <c r="H398" s="230">
        <v>1</v>
      </c>
      <c r="I398" s="231"/>
      <c r="J398" s="226"/>
      <c r="K398" s="226"/>
      <c r="L398" s="232"/>
      <c r="M398" s="233"/>
      <c r="N398" s="234"/>
      <c r="O398" s="234"/>
      <c r="P398" s="234"/>
      <c r="Q398" s="234"/>
      <c r="R398" s="234"/>
      <c r="S398" s="234"/>
      <c r="T398" s="235"/>
      <c r="AT398" s="236" t="s">
        <v>123</v>
      </c>
      <c r="AU398" s="236" t="s">
        <v>84</v>
      </c>
      <c r="AV398" s="11" t="s">
        <v>84</v>
      </c>
      <c r="AW398" s="11" t="s">
        <v>35</v>
      </c>
      <c r="AX398" s="11" t="s">
        <v>72</v>
      </c>
      <c r="AY398" s="236" t="s">
        <v>113</v>
      </c>
    </row>
    <row r="399" s="12" customFormat="1">
      <c r="B399" s="237"/>
      <c r="C399" s="238"/>
      <c r="D399" s="227" t="s">
        <v>123</v>
      </c>
      <c r="E399" s="239" t="s">
        <v>21</v>
      </c>
      <c r="F399" s="240" t="s">
        <v>125</v>
      </c>
      <c r="G399" s="238"/>
      <c r="H399" s="241">
        <v>1</v>
      </c>
      <c r="I399" s="242"/>
      <c r="J399" s="238"/>
      <c r="K399" s="238"/>
      <c r="L399" s="243"/>
      <c r="M399" s="244"/>
      <c r="N399" s="245"/>
      <c r="O399" s="245"/>
      <c r="P399" s="245"/>
      <c r="Q399" s="245"/>
      <c r="R399" s="245"/>
      <c r="S399" s="245"/>
      <c r="T399" s="246"/>
      <c r="AT399" s="247" t="s">
        <v>123</v>
      </c>
      <c r="AU399" s="247" t="s">
        <v>84</v>
      </c>
      <c r="AV399" s="12" t="s">
        <v>126</v>
      </c>
      <c r="AW399" s="12" t="s">
        <v>35</v>
      </c>
      <c r="AX399" s="12" t="s">
        <v>77</v>
      </c>
      <c r="AY399" s="247" t="s">
        <v>113</v>
      </c>
    </row>
    <row r="400" s="1" customFormat="1" ht="25.5" customHeight="1">
      <c r="B400" s="45"/>
      <c r="C400" s="213" t="s">
        <v>604</v>
      </c>
      <c r="D400" s="213" t="s">
        <v>116</v>
      </c>
      <c r="E400" s="214" t="s">
        <v>605</v>
      </c>
      <c r="F400" s="215" t="s">
        <v>606</v>
      </c>
      <c r="G400" s="216" t="s">
        <v>119</v>
      </c>
      <c r="H400" s="217">
        <v>1</v>
      </c>
      <c r="I400" s="218"/>
      <c r="J400" s="219">
        <f>ROUND(I400*H400,2)</f>
        <v>0</v>
      </c>
      <c r="K400" s="215" t="s">
        <v>120</v>
      </c>
      <c r="L400" s="71"/>
      <c r="M400" s="220" t="s">
        <v>21</v>
      </c>
      <c r="N400" s="221" t="s">
        <v>43</v>
      </c>
      <c r="O400" s="46"/>
      <c r="P400" s="222">
        <f>O400*H400</f>
        <v>0</v>
      </c>
      <c r="Q400" s="222">
        <v>0.00035</v>
      </c>
      <c r="R400" s="222">
        <f>Q400*H400</f>
        <v>0.00035</v>
      </c>
      <c r="S400" s="222">
        <v>0</v>
      </c>
      <c r="T400" s="223">
        <f>S400*H400</f>
        <v>0</v>
      </c>
      <c r="AR400" s="23" t="s">
        <v>121</v>
      </c>
      <c r="AT400" s="23" t="s">
        <v>116</v>
      </c>
      <c r="AU400" s="23" t="s">
        <v>84</v>
      </c>
      <c r="AY400" s="23" t="s">
        <v>113</v>
      </c>
      <c r="BE400" s="224">
        <f>IF(N400="základní",J400,0)</f>
        <v>0</v>
      </c>
      <c r="BF400" s="224">
        <f>IF(N400="snížená",J400,0)</f>
        <v>0</v>
      </c>
      <c r="BG400" s="224">
        <f>IF(N400="zákl. přenesená",J400,0)</f>
        <v>0</v>
      </c>
      <c r="BH400" s="224">
        <f>IF(N400="sníž. přenesená",J400,0)</f>
        <v>0</v>
      </c>
      <c r="BI400" s="224">
        <f>IF(N400="nulová",J400,0)</f>
        <v>0</v>
      </c>
      <c r="BJ400" s="23" t="s">
        <v>77</v>
      </c>
      <c r="BK400" s="224">
        <f>ROUND(I400*H400,2)</f>
        <v>0</v>
      </c>
      <c r="BL400" s="23" t="s">
        <v>121</v>
      </c>
      <c r="BM400" s="23" t="s">
        <v>607</v>
      </c>
    </row>
    <row r="401" s="11" customFormat="1">
      <c r="B401" s="225"/>
      <c r="C401" s="226"/>
      <c r="D401" s="227" t="s">
        <v>123</v>
      </c>
      <c r="E401" s="228" t="s">
        <v>21</v>
      </c>
      <c r="F401" s="229" t="s">
        <v>608</v>
      </c>
      <c r="G401" s="226"/>
      <c r="H401" s="230">
        <v>1</v>
      </c>
      <c r="I401" s="231"/>
      <c r="J401" s="226"/>
      <c r="K401" s="226"/>
      <c r="L401" s="232"/>
      <c r="M401" s="233"/>
      <c r="N401" s="234"/>
      <c r="O401" s="234"/>
      <c r="P401" s="234"/>
      <c r="Q401" s="234"/>
      <c r="R401" s="234"/>
      <c r="S401" s="234"/>
      <c r="T401" s="235"/>
      <c r="AT401" s="236" t="s">
        <v>123</v>
      </c>
      <c r="AU401" s="236" t="s">
        <v>84</v>
      </c>
      <c r="AV401" s="11" t="s">
        <v>84</v>
      </c>
      <c r="AW401" s="11" t="s">
        <v>35</v>
      </c>
      <c r="AX401" s="11" t="s">
        <v>72</v>
      </c>
      <c r="AY401" s="236" t="s">
        <v>113</v>
      </c>
    </row>
    <row r="402" s="12" customFormat="1">
      <c r="B402" s="237"/>
      <c r="C402" s="238"/>
      <c r="D402" s="227" t="s">
        <v>123</v>
      </c>
      <c r="E402" s="239" t="s">
        <v>21</v>
      </c>
      <c r="F402" s="240" t="s">
        <v>125</v>
      </c>
      <c r="G402" s="238"/>
      <c r="H402" s="241">
        <v>1</v>
      </c>
      <c r="I402" s="242"/>
      <c r="J402" s="238"/>
      <c r="K402" s="238"/>
      <c r="L402" s="243"/>
      <c r="M402" s="261"/>
      <c r="N402" s="262"/>
      <c r="O402" s="262"/>
      <c r="P402" s="262"/>
      <c r="Q402" s="262"/>
      <c r="R402" s="262"/>
      <c r="S402" s="262"/>
      <c r="T402" s="263"/>
      <c r="AT402" s="247" t="s">
        <v>123</v>
      </c>
      <c r="AU402" s="247" t="s">
        <v>84</v>
      </c>
      <c r="AV402" s="12" t="s">
        <v>126</v>
      </c>
      <c r="AW402" s="12" t="s">
        <v>35</v>
      </c>
      <c r="AX402" s="12" t="s">
        <v>77</v>
      </c>
      <c r="AY402" s="247" t="s">
        <v>113</v>
      </c>
    </row>
    <row r="403" s="1" customFormat="1" ht="6.96" customHeight="1">
      <c r="B403" s="66"/>
      <c r="C403" s="67"/>
      <c r="D403" s="67"/>
      <c r="E403" s="67"/>
      <c r="F403" s="67"/>
      <c r="G403" s="67"/>
      <c r="H403" s="67"/>
      <c r="I403" s="159"/>
      <c r="J403" s="67"/>
      <c r="K403" s="67"/>
      <c r="L403" s="71"/>
    </row>
  </sheetData>
  <sheetProtection sheet="1" autoFilter="0" formatColumns="0" formatRows="0" objects="1" scenarios="1" spinCount="100000" saltValue="+ltPnG5vW7LIxSp+/sBH/veRgBSqSMB7O3V0uehz1VJqUcIbJcmTfAPB04zIgGAOMFYn+LdyIPMGYCCP40yFkA==" hashValue="Ycaoa8Z9EuNOvdomTnCZ4V7DjRfEfv1p1KK6lcMYV5mNThdn1ojfdaqvrkLwRTLEQnuOkOgR/3eof68qWKVl8w==" algorithmName="SHA-512" password="CC35"/>
  <autoFilter ref="C75:K402"/>
  <mergeCells count="7">
    <mergeCell ref="E7:H7"/>
    <mergeCell ref="E22:H22"/>
    <mergeCell ref="E43:H43"/>
    <mergeCell ref="J47:J48"/>
    <mergeCell ref="E68:H68"/>
    <mergeCell ref="G1:H1"/>
    <mergeCell ref="L2:V2"/>
  </mergeCells>
  <hyperlinks>
    <hyperlink ref="F1:G1" location="C2" display="1) Krycí list soupisu"/>
    <hyperlink ref="G1:H1" location="C50"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64" customWidth="1"/>
    <col min="2" max="2" width="1.664063" style="264" customWidth="1"/>
    <col min="3" max="4" width="5" style="264" customWidth="1"/>
    <col min="5" max="5" width="11.67" style="264" customWidth="1"/>
    <col min="6" max="6" width="9.17" style="264" customWidth="1"/>
    <col min="7" max="7" width="5" style="264" customWidth="1"/>
    <col min="8" max="8" width="77.83" style="264" customWidth="1"/>
    <col min="9" max="10" width="20" style="264" customWidth="1"/>
    <col min="11" max="11" width="1.664063" style="264" customWidth="1"/>
  </cols>
  <sheetData>
    <row r="1" ht="37.5" customHeight="1"/>
    <row r="2" ht="7.5" customHeight="1">
      <c r="B2" s="265"/>
      <c r="C2" s="266"/>
      <c r="D2" s="266"/>
      <c r="E2" s="266"/>
      <c r="F2" s="266"/>
      <c r="G2" s="266"/>
      <c r="H2" s="266"/>
      <c r="I2" s="266"/>
      <c r="J2" s="266"/>
      <c r="K2" s="267"/>
    </row>
    <row r="3" s="14" customFormat="1" ht="45" customHeight="1">
      <c r="B3" s="268"/>
      <c r="C3" s="269" t="s">
        <v>609</v>
      </c>
      <c r="D3" s="269"/>
      <c r="E3" s="269"/>
      <c r="F3" s="269"/>
      <c r="G3" s="269"/>
      <c r="H3" s="269"/>
      <c r="I3" s="269"/>
      <c r="J3" s="269"/>
      <c r="K3" s="270"/>
    </row>
    <row r="4" ht="25.5" customHeight="1">
      <c r="B4" s="271"/>
      <c r="C4" s="272" t="s">
        <v>610</v>
      </c>
      <c r="D4" s="272"/>
      <c r="E4" s="272"/>
      <c r="F4" s="272"/>
      <c r="G4" s="272"/>
      <c r="H4" s="272"/>
      <c r="I4" s="272"/>
      <c r="J4" s="272"/>
      <c r="K4" s="273"/>
    </row>
    <row r="5" ht="5.25" customHeight="1">
      <c r="B5" s="271"/>
      <c r="C5" s="274"/>
      <c r="D5" s="274"/>
      <c r="E5" s="274"/>
      <c r="F5" s="274"/>
      <c r="G5" s="274"/>
      <c r="H5" s="274"/>
      <c r="I5" s="274"/>
      <c r="J5" s="274"/>
      <c r="K5" s="273"/>
    </row>
    <row r="6" ht="15" customHeight="1">
      <c r="B6" s="271"/>
      <c r="C6" s="275" t="s">
        <v>611</v>
      </c>
      <c r="D6" s="275"/>
      <c r="E6" s="275"/>
      <c r="F6" s="275"/>
      <c r="G6" s="275"/>
      <c r="H6" s="275"/>
      <c r="I6" s="275"/>
      <c r="J6" s="275"/>
      <c r="K6" s="273"/>
    </row>
    <row r="7" ht="15" customHeight="1">
      <c r="B7" s="276"/>
      <c r="C7" s="275" t="s">
        <v>612</v>
      </c>
      <c r="D7" s="275"/>
      <c r="E7" s="275"/>
      <c r="F7" s="275"/>
      <c r="G7" s="275"/>
      <c r="H7" s="275"/>
      <c r="I7" s="275"/>
      <c r="J7" s="275"/>
      <c r="K7" s="273"/>
    </row>
    <row r="8" ht="12.75" customHeight="1">
      <c r="B8" s="276"/>
      <c r="C8" s="275"/>
      <c r="D8" s="275"/>
      <c r="E8" s="275"/>
      <c r="F8" s="275"/>
      <c r="G8" s="275"/>
      <c r="H8" s="275"/>
      <c r="I8" s="275"/>
      <c r="J8" s="275"/>
      <c r="K8" s="273"/>
    </row>
    <row r="9" ht="15" customHeight="1">
      <c r="B9" s="276"/>
      <c r="C9" s="275" t="s">
        <v>613</v>
      </c>
      <c r="D9" s="275"/>
      <c r="E9" s="275"/>
      <c r="F9" s="275"/>
      <c r="G9" s="275"/>
      <c r="H9" s="275"/>
      <c r="I9" s="275"/>
      <c r="J9" s="275"/>
      <c r="K9" s="273"/>
    </row>
    <row r="10" ht="15" customHeight="1">
      <c r="B10" s="276"/>
      <c r="C10" s="275"/>
      <c r="D10" s="275" t="s">
        <v>614</v>
      </c>
      <c r="E10" s="275"/>
      <c r="F10" s="275"/>
      <c r="G10" s="275"/>
      <c r="H10" s="275"/>
      <c r="I10" s="275"/>
      <c r="J10" s="275"/>
      <c r="K10" s="273"/>
    </row>
    <row r="11" ht="15" customHeight="1">
      <c r="B11" s="276"/>
      <c r="C11" s="277"/>
      <c r="D11" s="275" t="s">
        <v>615</v>
      </c>
      <c r="E11" s="275"/>
      <c r="F11" s="275"/>
      <c r="G11" s="275"/>
      <c r="H11" s="275"/>
      <c r="I11" s="275"/>
      <c r="J11" s="275"/>
      <c r="K11" s="273"/>
    </row>
    <row r="12" ht="12.75" customHeight="1">
      <c r="B12" s="276"/>
      <c r="C12" s="277"/>
      <c r="D12" s="277"/>
      <c r="E12" s="277"/>
      <c r="F12" s="277"/>
      <c r="G12" s="277"/>
      <c r="H12" s="277"/>
      <c r="I12" s="277"/>
      <c r="J12" s="277"/>
      <c r="K12" s="273"/>
    </row>
    <row r="13" ht="15" customHeight="1">
      <c r="B13" s="276"/>
      <c r="C13" s="277"/>
      <c r="D13" s="275" t="s">
        <v>616</v>
      </c>
      <c r="E13" s="275"/>
      <c r="F13" s="275"/>
      <c r="G13" s="275"/>
      <c r="H13" s="275"/>
      <c r="I13" s="275"/>
      <c r="J13" s="275"/>
      <c r="K13" s="273"/>
    </row>
    <row r="14" ht="15" customHeight="1">
      <c r="B14" s="276"/>
      <c r="C14" s="277"/>
      <c r="D14" s="275" t="s">
        <v>617</v>
      </c>
      <c r="E14" s="275"/>
      <c r="F14" s="275"/>
      <c r="G14" s="275"/>
      <c r="H14" s="275"/>
      <c r="I14" s="275"/>
      <c r="J14" s="275"/>
      <c r="K14" s="273"/>
    </row>
    <row r="15" ht="15" customHeight="1">
      <c r="B15" s="276"/>
      <c r="C15" s="277"/>
      <c r="D15" s="275" t="s">
        <v>618</v>
      </c>
      <c r="E15" s="275"/>
      <c r="F15" s="275"/>
      <c r="G15" s="275"/>
      <c r="H15" s="275"/>
      <c r="I15" s="275"/>
      <c r="J15" s="275"/>
      <c r="K15" s="273"/>
    </row>
    <row r="16" ht="15" customHeight="1">
      <c r="B16" s="276"/>
      <c r="C16" s="277"/>
      <c r="D16" s="277"/>
      <c r="E16" s="278" t="s">
        <v>76</v>
      </c>
      <c r="F16" s="275" t="s">
        <v>619</v>
      </c>
      <c r="G16" s="275"/>
      <c r="H16" s="275"/>
      <c r="I16" s="275"/>
      <c r="J16" s="275"/>
      <c r="K16" s="273"/>
    </row>
    <row r="17" ht="15" customHeight="1">
      <c r="B17" s="276"/>
      <c r="C17" s="277"/>
      <c r="D17" s="277"/>
      <c r="E17" s="278" t="s">
        <v>620</v>
      </c>
      <c r="F17" s="275" t="s">
        <v>621</v>
      </c>
      <c r="G17" s="275"/>
      <c r="H17" s="275"/>
      <c r="I17" s="275"/>
      <c r="J17" s="275"/>
      <c r="K17" s="273"/>
    </row>
    <row r="18" ht="15" customHeight="1">
      <c r="B18" s="276"/>
      <c r="C18" s="277"/>
      <c r="D18" s="277"/>
      <c r="E18" s="278" t="s">
        <v>622</v>
      </c>
      <c r="F18" s="275" t="s">
        <v>623</v>
      </c>
      <c r="G18" s="275"/>
      <c r="H18" s="275"/>
      <c r="I18" s="275"/>
      <c r="J18" s="275"/>
      <c r="K18" s="273"/>
    </row>
    <row r="19" ht="15" customHeight="1">
      <c r="B19" s="276"/>
      <c r="C19" s="277"/>
      <c r="D19" s="277"/>
      <c r="E19" s="278" t="s">
        <v>624</v>
      </c>
      <c r="F19" s="275" t="s">
        <v>625</v>
      </c>
      <c r="G19" s="275"/>
      <c r="H19" s="275"/>
      <c r="I19" s="275"/>
      <c r="J19" s="275"/>
      <c r="K19" s="273"/>
    </row>
    <row r="20" ht="15" customHeight="1">
      <c r="B20" s="276"/>
      <c r="C20" s="277"/>
      <c r="D20" s="277"/>
      <c r="E20" s="278" t="s">
        <v>626</v>
      </c>
      <c r="F20" s="275" t="s">
        <v>627</v>
      </c>
      <c r="G20" s="275"/>
      <c r="H20" s="275"/>
      <c r="I20" s="275"/>
      <c r="J20" s="275"/>
      <c r="K20" s="273"/>
    </row>
    <row r="21" ht="15" customHeight="1">
      <c r="B21" s="276"/>
      <c r="C21" s="277"/>
      <c r="D21" s="277"/>
      <c r="E21" s="278" t="s">
        <v>628</v>
      </c>
      <c r="F21" s="275" t="s">
        <v>629</v>
      </c>
      <c r="G21" s="275"/>
      <c r="H21" s="275"/>
      <c r="I21" s="275"/>
      <c r="J21" s="275"/>
      <c r="K21" s="273"/>
    </row>
    <row r="22" ht="12.75" customHeight="1">
      <c r="B22" s="276"/>
      <c r="C22" s="277"/>
      <c r="D22" s="277"/>
      <c r="E22" s="277"/>
      <c r="F22" s="277"/>
      <c r="G22" s="277"/>
      <c r="H22" s="277"/>
      <c r="I22" s="277"/>
      <c r="J22" s="277"/>
      <c r="K22" s="273"/>
    </row>
    <row r="23" ht="15" customHeight="1">
      <c r="B23" s="276"/>
      <c r="C23" s="275" t="s">
        <v>630</v>
      </c>
      <c r="D23" s="275"/>
      <c r="E23" s="275"/>
      <c r="F23" s="275"/>
      <c r="G23" s="275"/>
      <c r="H23" s="275"/>
      <c r="I23" s="275"/>
      <c r="J23" s="275"/>
      <c r="K23" s="273"/>
    </row>
    <row r="24" ht="15" customHeight="1">
      <c r="B24" s="276"/>
      <c r="C24" s="275" t="s">
        <v>631</v>
      </c>
      <c r="D24" s="275"/>
      <c r="E24" s="275"/>
      <c r="F24" s="275"/>
      <c r="G24" s="275"/>
      <c r="H24" s="275"/>
      <c r="I24" s="275"/>
      <c r="J24" s="275"/>
      <c r="K24" s="273"/>
    </row>
    <row r="25" ht="15" customHeight="1">
      <c r="B25" s="276"/>
      <c r="C25" s="275"/>
      <c r="D25" s="275" t="s">
        <v>632</v>
      </c>
      <c r="E25" s="275"/>
      <c r="F25" s="275"/>
      <c r="G25" s="275"/>
      <c r="H25" s="275"/>
      <c r="I25" s="275"/>
      <c r="J25" s="275"/>
      <c r="K25" s="273"/>
    </row>
    <row r="26" ht="15" customHeight="1">
      <c r="B26" s="276"/>
      <c r="C26" s="277"/>
      <c r="D26" s="275" t="s">
        <v>633</v>
      </c>
      <c r="E26" s="275"/>
      <c r="F26" s="275"/>
      <c r="G26" s="275"/>
      <c r="H26" s="275"/>
      <c r="I26" s="275"/>
      <c r="J26" s="275"/>
      <c r="K26" s="273"/>
    </row>
    <row r="27" ht="12.75" customHeight="1">
      <c r="B27" s="276"/>
      <c r="C27" s="277"/>
      <c r="D27" s="277"/>
      <c r="E27" s="277"/>
      <c r="F27" s="277"/>
      <c r="G27" s="277"/>
      <c r="H27" s="277"/>
      <c r="I27" s="277"/>
      <c r="J27" s="277"/>
      <c r="K27" s="273"/>
    </row>
    <row r="28" ht="15" customHeight="1">
      <c r="B28" s="276"/>
      <c r="C28" s="277"/>
      <c r="D28" s="275" t="s">
        <v>634</v>
      </c>
      <c r="E28" s="275"/>
      <c r="F28" s="275"/>
      <c r="G28" s="275"/>
      <c r="H28" s="275"/>
      <c r="I28" s="275"/>
      <c r="J28" s="275"/>
      <c r="K28" s="273"/>
    </row>
    <row r="29" ht="15" customHeight="1">
      <c r="B29" s="276"/>
      <c r="C29" s="277"/>
      <c r="D29" s="275" t="s">
        <v>635</v>
      </c>
      <c r="E29" s="275"/>
      <c r="F29" s="275"/>
      <c r="G29" s="275"/>
      <c r="H29" s="275"/>
      <c r="I29" s="275"/>
      <c r="J29" s="275"/>
      <c r="K29" s="273"/>
    </row>
    <row r="30" ht="12.75" customHeight="1">
      <c r="B30" s="276"/>
      <c r="C30" s="277"/>
      <c r="D30" s="277"/>
      <c r="E30" s="277"/>
      <c r="F30" s="277"/>
      <c r="G30" s="277"/>
      <c r="H30" s="277"/>
      <c r="I30" s="277"/>
      <c r="J30" s="277"/>
      <c r="K30" s="273"/>
    </row>
    <row r="31" ht="15" customHeight="1">
      <c r="B31" s="276"/>
      <c r="C31" s="277"/>
      <c r="D31" s="275" t="s">
        <v>636</v>
      </c>
      <c r="E31" s="275"/>
      <c r="F31" s="275"/>
      <c r="G31" s="275"/>
      <c r="H31" s="275"/>
      <c r="I31" s="275"/>
      <c r="J31" s="275"/>
      <c r="K31" s="273"/>
    </row>
    <row r="32" ht="15" customHeight="1">
      <c r="B32" s="276"/>
      <c r="C32" s="277"/>
      <c r="D32" s="275" t="s">
        <v>637</v>
      </c>
      <c r="E32" s="275"/>
      <c r="F32" s="275"/>
      <c r="G32" s="275"/>
      <c r="H32" s="275"/>
      <c r="I32" s="275"/>
      <c r="J32" s="275"/>
      <c r="K32" s="273"/>
    </row>
    <row r="33" ht="15" customHeight="1">
      <c r="B33" s="276"/>
      <c r="C33" s="277"/>
      <c r="D33" s="275" t="s">
        <v>638</v>
      </c>
      <c r="E33" s="275"/>
      <c r="F33" s="275"/>
      <c r="G33" s="275"/>
      <c r="H33" s="275"/>
      <c r="I33" s="275"/>
      <c r="J33" s="275"/>
      <c r="K33" s="273"/>
    </row>
    <row r="34" ht="15" customHeight="1">
      <c r="B34" s="276"/>
      <c r="C34" s="277"/>
      <c r="D34" s="275"/>
      <c r="E34" s="279" t="s">
        <v>98</v>
      </c>
      <c r="F34" s="275"/>
      <c r="G34" s="275" t="s">
        <v>639</v>
      </c>
      <c r="H34" s="275"/>
      <c r="I34" s="275"/>
      <c r="J34" s="275"/>
      <c r="K34" s="273"/>
    </row>
    <row r="35" ht="30.75" customHeight="1">
      <c r="B35" s="276"/>
      <c r="C35" s="277"/>
      <c r="D35" s="275"/>
      <c r="E35" s="279" t="s">
        <v>640</v>
      </c>
      <c r="F35" s="275"/>
      <c r="G35" s="275" t="s">
        <v>641</v>
      </c>
      <c r="H35" s="275"/>
      <c r="I35" s="275"/>
      <c r="J35" s="275"/>
      <c r="K35" s="273"/>
    </row>
    <row r="36" ht="15" customHeight="1">
      <c r="B36" s="276"/>
      <c r="C36" s="277"/>
      <c r="D36" s="275"/>
      <c r="E36" s="279" t="s">
        <v>53</v>
      </c>
      <c r="F36" s="275"/>
      <c r="G36" s="275" t="s">
        <v>642</v>
      </c>
      <c r="H36" s="275"/>
      <c r="I36" s="275"/>
      <c r="J36" s="275"/>
      <c r="K36" s="273"/>
    </row>
    <row r="37" ht="15" customHeight="1">
      <c r="B37" s="276"/>
      <c r="C37" s="277"/>
      <c r="D37" s="275"/>
      <c r="E37" s="279" t="s">
        <v>99</v>
      </c>
      <c r="F37" s="275"/>
      <c r="G37" s="275" t="s">
        <v>643</v>
      </c>
      <c r="H37" s="275"/>
      <c r="I37" s="275"/>
      <c r="J37" s="275"/>
      <c r="K37" s="273"/>
    </row>
    <row r="38" ht="15" customHeight="1">
      <c r="B38" s="276"/>
      <c r="C38" s="277"/>
      <c r="D38" s="275"/>
      <c r="E38" s="279" t="s">
        <v>100</v>
      </c>
      <c r="F38" s="275"/>
      <c r="G38" s="275" t="s">
        <v>644</v>
      </c>
      <c r="H38" s="275"/>
      <c r="I38" s="275"/>
      <c r="J38" s="275"/>
      <c r="K38" s="273"/>
    </row>
    <row r="39" ht="15" customHeight="1">
      <c r="B39" s="276"/>
      <c r="C39" s="277"/>
      <c r="D39" s="275"/>
      <c r="E39" s="279" t="s">
        <v>101</v>
      </c>
      <c r="F39" s="275"/>
      <c r="G39" s="275" t="s">
        <v>645</v>
      </c>
      <c r="H39" s="275"/>
      <c r="I39" s="275"/>
      <c r="J39" s="275"/>
      <c r="K39" s="273"/>
    </row>
    <row r="40" ht="15" customHeight="1">
      <c r="B40" s="276"/>
      <c r="C40" s="277"/>
      <c r="D40" s="275"/>
      <c r="E40" s="279" t="s">
        <v>646</v>
      </c>
      <c r="F40" s="275"/>
      <c r="G40" s="275" t="s">
        <v>647</v>
      </c>
      <c r="H40" s="275"/>
      <c r="I40" s="275"/>
      <c r="J40" s="275"/>
      <c r="K40" s="273"/>
    </row>
    <row r="41" ht="15" customHeight="1">
      <c r="B41" s="276"/>
      <c r="C41" s="277"/>
      <c r="D41" s="275"/>
      <c r="E41" s="279"/>
      <c r="F41" s="275"/>
      <c r="G41" s="275" t="s">
        <v>648</v>
      </c>
      <c r="H41" s="275"/>
      <c r="I41" s="275"/>
      <c r="J41" s="275"/>
      <c r="K41" s="273"/>
    </row>
    <row r="42" ht="15" customHeight="1">
      <c r="B42" s="276"/>
      <c r="C42" s="277"/>
      <c r="D42" s="275"/>
      <c r="E42" s="279" t="s">
        <v>649</v>
      </c>
      <c r="F42" s="275"/>
      <c r="G42" s="275" t="s">
        <v>650</v>
      </c>
      <c r="H42" s="275"/>
      <c r="I42" s="275"/>
      <c r="J42" s="275"/>
      <c r="K42" s="273"/>
    </row>
    <row r="43" ht="15" customHeight="1">
      <c r="B43" s="276"/>
      <c r="C43" s="277"/>
      <c r="D43" s="275"/>
      <c r="E43" s="279" t="s">
        <v>103</v>
      </c>
      <c r="F43" s="275"/>
      <c r="G43" s="275" t="s">
        <v>651</v>
      </c>
      <c r="H43" s="275"/>
      <c r="I43" s="275"/>
      <c r="J43" s="275"/>
      <c r="K43" s="273"/>
    </row>
    <row r="44" ht="12.75" customHeight="1">
      <c r="B44" s="276"/>
      <c r="C44" s="277"/>
      <c r="D44" s="275"/>
      <c r="E44" s="275"/>
      <c r="F44" s="275"/>
      <c r="G44" s="275"/>
      <c r="H44" s="275"/>
      <c r="I44" s="275"/>
      <c r="J44" s="275"/>
      <c r="K44" s="273"/>
    </row>
    <row r="45" ht="15" customHeight="1">
      <c r="B45" s="276"/>
      <c r="C45" s="277"/>
      <c r="D45" s="275" t="s">
        <v>652</v>
      </c>
      <c r="E45" s="275"/>
      <c r="F45" s="275"/>
      <c r="G45" s="275"/>
      <c r="H45" s="275"/>
      <c r="I45" s="275"/>
      <c r="J45" s="275"/>
      <c r="K45" s="273"/>
    </row>
    <row r="46" ht="15" customHeight="1">
      <c r="B46" s="276"/>
      <c r="C46" s="277"/>
      <c r="D46" s="277"/>
      <c r="E46" s="275" t="s">
        <v>653</v>
      </c>
      <c r="F46" s="275"/>
      <c r="G46" s="275"/>
      <c r="H46" s="275"/>
      <c r="I46" s="275"/>
      <c r="J46" s="275"/>
      <c r="K46" s="273"/>
    </row>
    <row r="47" ht="15" customHeight="1">
      <c r="B47" s="276"/>
      <c r="C47" s="277"/>
      <c r="D47" s="277"/>
      <c r="E47" s="275" t="s">
        <v>654</v>
      </c>
      <c r="F47" s="275"/>
      <c r="G47" s="275"/>
      <c r="H47" s="275"/>
      <c r="I47" s="275"/>
      <c r="J47" s="275"/>
      <c r="K47" s="273"/>
    </row>
    <row r="48" ht="15" customHeight="1">
      <c r="B48" s="276"/>
      <c r="C48" s="277"/>
      <c r="D48" s="277"/>
      <c r="E48" s="275" t="s">
        <v>655</v>
      </c>
      <c r="F48" s="275"/>
      <c r="G48" s="275"/>
      <c r="H48" s="275"/>
      <c r="I48" s="275"/>
      <c r="J48" s="275"/>
      <c r="K48" s="273"/>
    </row>
    <row r="49" ht="15" customHeight="1">
      <c r="B49" s="276"/>
      <c r="C49" s="277"/>
      <c r="D49" s="275" t="s">
        <v>656</v>
      </c>
      <c r="E49" s="275"/>
      <c r="F49" s="275"/>
      <c r="G49" s="275"/>
      <c r="H49" s="275"/>
      <c r="I49" s="275"/>
      <c r="J49" s="275"/>
      <c r="K49" s="273"/>
    </row>
    <row r="50" ht="25.5" customHeight="1">
      <c r="B50" s="271"/>
      <c r="C50" s="272" t="s">
        <v>657</v>
      </c>
      <c r="D50" s="272"/>
      <c r="E50" s="272"/>
      <c r="F50" s="272"/>
      <c r="G50" s="272"/>
      <c r="H50" s="272"/>
      <c r="I50" s="272"/>
      <c r="J50" s="272"/>
      <c r="K50" s="273"/>
    </row>
    <row r="51" ht="5.25" customHeight="1">
      <c r="B51" s="271"/>
      <c r="C51" s="274"/>
      <c r="D51" s="274"/>
      <c r="E51" s="274"/>
      <c r="F51" s="274"/>
      <c r="G51" s="274"/>
      <c r="H51" s="274"/>
      <c r="I51" s="274"/>
      <c r="J51" s="274"/>
      <c r="K51" s="273"/>
    </row>
    <row r="52" ht="15" customHeight="1">
      <c r="B52" s="271"/>
      <c r="C52" s="275" t="s">
        <v>658</v>
      </c>
      <c r="D52" s="275"/>
      <c r="E52" s="275"/>
      <c r="F52" s="275"/>
      <c r="G52" s="275"/>
      <c r="H52" s="275"/>
      <c r="I52" s="275"/>
      <c r="J52" s="275"/>
      <c r="K52" s="273"/>
    </row>
    <row r="53" ht="15" customHeight="1">
      <c r="B53" s="271"/>
      <c r="C53" s="275" t="s">
        <v>659</v>
      </c>
      <c r="D53" s="275"/>
      <c r="E53" s="275"/>
      <c r="F53" s="275"/>
      <c r="G53" s="275"/>
      <c r="H53" s="275"/>
      <c r="I53" s="275"/>
      <c r="J53" s="275"/>
      <c r="K53" s="273"/>
    </row>
    <row r="54" ht="12.75" customHeight="1">
      <c r="B54" s="271"/>
      <c r="C54" s="275"/>
      <c r="D54" s="275"/>
      <c r="E54" s="275"/>
      <c r="F54" s="275"/>
      <c r="G54" s="275"/>
      <c r="H54" s="275"/>
      <c r="I54" s="275"/>
      <c r="J54" s="275"/>
      <c r="K54" s="273"/>
    </row>
    <row r="55" ht="15" customHeight="1">
      <c r="B55" s="271"/>
      <c r="C55" s="275" t="s">
        <v>660</v>
      </c>
      <c r="D55" s="275"/>
      <c r="E55" s="275"/>
      <c r="F55" s="275"/>
      <c r="G55" s="275"/>
      <c r="H55" s="275"/>
      <c r="I55" s="275"/>
      <c r="J55" s="275"/>
      <c r="K55" s="273"/>
    </row>
    <row r="56" ht="15" customHeight="1">
      <c r="B56" s="271"/>
      <c r="C56" s="277"/>
      <c r="D56" s="275" t="s">
        <v>661</v>
      </c>
      <c r="E56" s="275"/>
      <c r="F56" s="275"/>
      <c r="G56" s="275"/>
      <c r="H56" s="275"/>
      <c r="I56" s="275"/>
      <c r="J56" s="275"/>
      <c r="K56" s="273"/>
    </row>
    <row r="57" ht="15" customHeight="1">
      <c r="B57" s="271"/>
      <c r="C57" s="277"/>
      <c r="D57" s="275" t="s">
        <v>662</v>
      </c>
      <c r="E57" s="275"/>
      <c r="F57" s="275"/>
      <c r="G57" s="275"/>
      <c r="H57" s="275"/>
      <c r="I57" s="275"/>
      <c r="J57" s="275"/>
      <c r="K57" s="273"/>
    </row>
    <row r="58" ht="15" customHeight="1">
      <c r="B58" s="271"/>
      <c r="C58" s="277"/>
      <c r="D58" s="275" t="s">
        <v>663</v>
      </c>
      <c r="E58" s="275"/>
      <c r="F58" s="275"/>
      <c r="G58" s="275"/>
      <c r="H58" s="275"/>
      <c r="I58" s="275"/>
      <c r="J58" s="275"/>
      <c r="K58" s="273"/>
    </row>
    <row r="59" ht="15" customHeight="1">
      <c r="B59" s="271"/>
      <c r="C59" s="277"/>
      <c r="D59" s="275" t="s">
        <v>664</v>
      </c>
      <c r="E59" s="275"/>
      <c r="F59" s="275"/>
      <c r="G59" s="275"/>
      <c r="H59" s="275"/>
      <c r="I59" s="275"/>
      <c r="J59" s="275"/>
      <c r="K59" s="273"/>
    </row>
    <row r="60" ht="15" customHeight="1">
      <c r="B60" s="271"/>
      <c r="C60" s="277"/>
      <c r="D60" s="280" t="s">
        <v>665</v>
      </c>
      <c r="E60" s="280"/>
      <c r="F60" s="280"/>
      <c r="G60" s="280"/>
      <c r="H60" s="280"/>
      <c r="I60" s="280"/>
      <c r="J60" s="280"/>
      <c r="K60" s="273"/>
    </row>
    <row r="61" ht="15" customHeight="1">
      <c r="B61" s="271"/>
      <c r="C61" s="277"/>
      <c r="D61" s="275" t="s">
        <v>666</v>
      </c>
      <c r="E61" s="275"/>
      <c r="F61" s="275"/>
      <c r="G61" s="275"/>
      <c r="H61" s="275"/>
      <c r="I61" s="275"/>
      <c r="J61" s="275"/>
      <c r="K61" s="273"/>
    </row>
    <row r="62" ht="12.75" customHeight="1">
      <c r="B62" s="271"/>
      <c r="C62" s="277"/>
      <c r="D62" s="277"/>
      <c r="E62" s="281"/>
      <c r="F62" s="277"/>
      <c r="G62" s="277"/>
      <c r="H62" s="277"/>
      <c r="I62" s="277"/>
      <c r="J62" s="277"/>
      <c r="K62" s="273"/>
    </row>
    <row r="63" ht="15" customHeight="1">
      <c r="B63" s="271"/>
      <c r="C63" s="277"/>
      <c r="D63" s="275" t="s">
        <v>667</v>
      </c>
      <c r="E63" s="275"/>
      <c r="F63" s="275"/>
      <c r="G63" s="275"/>
      <c r="H63" s="275"/>
      <c r="I63" s="275"/>
      <c r="J63" s="275"/>
      <c r="K63" s="273"/>
    </row>
    <row r="64" ht="15" customHeight="1">
      <c r="B64" s="271"/>
      <c r="C64" s="277"/>
      <c r="D64" s="280" t="s">
        <v>668</v>
      </c>
      <c r="E64" s="280"/>
      <c r="F64" s="280"/>
      <c r="G64" s="280"/>
      <c r="H64" s="280"/>
      <c r="I64" s="280"/>
      <c r="J64" s="280"/>
      <c r="K64" s="273"/>
    </row>
    <row r="65" ht="15" customHeight="1">
      <c r="B65" s="271"/>
      <c r="C65" s="277"/>
      <c r="D65" s="275" t="s">
        <v>669</v>
      </c>
      <c r="E65" s="275"/>
      <c r="F65" s="275"/>
      <c r="G65" s="275"/>
      <c r="H65" s="275"/>
      <c r="I65" s="275"/>
      <c r="J65" s="275"/>
      <c r="K65" s="273"/>
    </row>
    <row r="66" ht="15" customHeight="1">
      <c r="B66" s="271"/>
      <c r="C66" s="277"/>
      <c r="D66" s="275" t="s">
        <v>670</v>
      </c>
      <c r="E66" s="275"/>
      <c r="F66" s="275"/>
      <c r="G66" s="275"/>
      <c r="H66" s="275"/>
      <c r="I66" s="275"/>
      <c r="J66" s="275"/>
      <c r="K66" s="273"/>
    </row>
    <row r="67" ht="15" customHeight="1">
      <c r="B67" s="271"/>
      <c r="C67" s="277"/>
      <c r="D67" s="275" t="s">
        <v>671</v>
      </c>
      <c r="E67" s="275"/>
      <c r="F67" s="275"/>
      <c r="G67" s="275"/>
      <c r="H67" s="275"/>
      <c r="I67" s="275"/>
      <c r="J67" s="275"/>
      <c r="K67" s="273"/>
    </row>
    <row r="68" ht="15" customHeight="1">
      <c r="B68" s="271"/>
      <c r="C68" s="277"/>
      <c r="D68" s="275" t="s">
        <v>672</v>
      </c>
      <c r="E68" s="275"/>
      <c r="F68" s="275"/>
      <c r="G68" s="275"/>
      <c r="H68" s="275"/>
      <c r="I68" s="275"/>
      <c r="J68" s="275"/>
      <c r="K68" s="273"/>
    </row>
    <row r="69" ht="12.75" customHeight="1">
      <c r="B69" s="282"/>
      <c r="C69" s="283"/>
      <c r="D69" s="283"/>
      <c r="E69" s="283"/>
      <c r="F69" s="283"/>
      <c r="G69" s="283"/>
      <c r="H69" s="283"/>
      <c r="I69" s="283"/>
      <c r="J69" s="283"/>
      <c r="K69" s="284"/>
    </row>
    <row r="70" ht="18.75" customHeight="1">
      <c r="B70" s="285"/>
      <c r="C70" s="285"/>
      <c r="D70" s="285"/>
      <c r="E70" s="285"/>
      <c r="F70" s="285"/>
      <c r="G70" s="285"/>
      <c r="H70" s="285"/>
      <c r="I70" s="285"/>
      <c r="J70" s="285"/>
      <c r="K70" s="286"/>
    </row>
    <row r="71" ht="18.75" customHeight="1">
      <c r="B71" s="286"/>
      <c r="C71" s="286"/>
      <c r="D71" s="286"/>
      <c r="E71" s="286"/>
      <c r="F71" s="286"/>
      <c r="G71" s="286"/>
      <c r="H71" s="286"/>
      <c r="I71" s="286"/>
      <c r="J71" s="286"/>
      <c r="K71" s="286"/>
    </row>
    <row r="72" ht="7.5" customHeight="1">
      <c r="B72" s="287"/>
      <c r="C72" s="288"/>
      <c r="D72" s="288"/>
      <c r="E72" s="288"/>
      <c r="F72" s="288"/>
      <c r="G72" s="288"/>
      <c r="H72" s="288"/>
      <c r="I72" s="288"/>
      <c r="J72" s="288"/>
      <c r="K72" s="289"/>
    </row>
    <row r="73" ht="45" customHeight="1">
      <c r="B73" s="290"/>
      <c r="C73" s="291" t="s">
        <v>83</v>
      </c>
      <c r="D73" s="291"/>
      <c r="E73" s="291"/>
      <c r="F73" s="291"/>
      <c r="G73" s="291"/>
      <c r="H73" s="291"/>
      <c r="I73" s="291"/>
      <c r="J73" s="291"/>
      <c r="K73" s="292"/>
    </row>
    <row r="74" ht="17.25" customHeight="1">
      <c r="B74" s="290"/>
      <c r="C74" s="293" t="s">
        <v>673</v>
      </c>
      <c r="D74" s="293"/>
      <c r="E74" s="293"/>
      <c r="F74" s="293" t="s">
        <v>674</v>
      </c>
      <c r="G74" s="294"/>
      <c r="H74" s="293" t="s">
        <v>99</v>
      </c>
      <c r="I74" s="293" t="s">
        <v>57</v>
      </c>
      <c r="J74" s="293" t="s">
        <v>675</v>
      </c>
      <c r="K74" s="292"/>
    </row>
    <row r="75" ht="17.25" customHeight="1">
      <c r="B75" s="290"/>
      <c r="C75" s="295" t="s">
        <v>676</v>
      </c>
      <c r="D75" s="295"/>
      <c r="E75" s="295"/>
      <c r="F75" s="296" t="s">
        <v>677</v>
      </c>
      <c r="G75" s="297"/>
      <c r="H75" s="295"/>
      <c r="I75" s="295"/>
      <c r="J75" s="295" t="s">
        <v>678</v>
      </c>
      <c r="K75" s="292"/>
    </row>
    <row r="76" ht="5.25" customHeight="1">
      <c r="B76" s="290"/>
      <c r="C76" s="298"/>
      <c r="D76" s="298"/>
      <c r="E76" s="298"/>
      <c r="F76" s="298"/>
      <c r="G76" s="299"/>
      <c r="H76" s="298"/>
      <c r="I76" s="298"/>
      <c r="J76" s="298"/>
      <c r="K76" s="292"/>
    </row>
    <row r="77" ht="15" customHeight="1">
      <c r="B77" s="290"/>
      <c r="C77" s="279" t="s">
        <v>53</v>
      </c>
      <c r="D77" s="298"/>
      <c r="E77" s="298"/>
      <c r="F77" s="300" t="s">
        <v>679</v>
      </c>
      <c r="G77" s="299"/>
      <c r="H77" s="279" t="s">
        <v>680</v>
      </c>
      <c r="I77" s="279" t="s">
        <v>681</v>
      </c>
      <c r="J77" s="279">
        <v>20</v>
      </c>
      <c r="K77" s="292"/>
    </row>
    <row r="78" ht="15" customHeight="1">
      <c r="B78" s="290"/>
      <c r="C78" s="279" t="s">
        <v>682</v>
      </c>
      <c r="D78" s="279"/>
      <c r="E78" s="279"/>
      <c r="F78" s="300" t="s">
        <v>679</v>
      </c>
      <c r="G78" s="299"/>
      <c r="H78" s="279" t="s">
        <v>683</v>
      </c>
      <c r="I78" s="279" t="s">
        <v>681</v>
      </c>
      <c r="J78" s="279">
        <v>120</v>
      </c>
      <c r="K78" s="292"/>
    </row>
    <row r="79" ht="15" customHeight="1">
      <c r="B79" s="301"/>
      <c r="C79" s="279" t="s">
        <v>684</v>
      </c>
      <c r="D79" s="279"/>
      <c r="E79" s="279"/>
      <c r="F79" s="300" t="s">
        <v>685</v>
      </c>
      <c r="G79" s="299"/>
      <c r="H79" s="279" t="s">
        <v>686</v>
      </c>
      <c r="I79" s="279" t="s">
        <v>681</v>
      </c>
      <c r="J79" s="279">
        <v>50</v>
      </c>
      <c r="K79" s="292"/>
    </row>
    <row r="80" ht="15" customHeight="1">
      <c r="B80" s="301"/>
      <c r="C80" s="279" t="s">
        <v>687</v>
      </c>
      <c r="D80" s="279"/>
      <c r="E80" s="279"/>
      <c r="F80" s="300" t="s">
        <v>679</v>
      </c>
      <c r="G80" s="299"/>
      <c r="H80" s="279" t="s">
        <v>688</v>
      </c>
      <c r="I80" s="279" t="s">
        <v>689</v>
      </c>
      <c r="J80" s="279"/>
      <c r="K80" s="292"/>
    </row>
    <row r="81" ht="15" customHeight="1">
      <c r="B81" s="301"/>
      <c r="C81" s="302" t="s">
        <v>690</v>
      </c>
      <c r="D81" s="302"/>
      <c r="E81" s="302"/>
      <c r="F81" s="303" t="s">
        <v>685</v>
      </c>
      <c r="G81" s="302"/>
      <c r="H81" s="302" t="s">
        <v>691</v>
      </c>
      <c r="I81" s="302" t="s">
        <v>681</v>
      </c>
      <c r="J81" s="302">
        <v>15</v>
      </c>
      <c r="K81" s="292"/>
    </row>
    <row r="82" ht="15" customHeight="1">
      <c r="B82" s="301"/>
      <c r="C82" s="302" t="s">
        <v>692</v>
      </c>
      <c r="D82" s="302"/>
      <c r="E82" s="302"/>
      <c r="F82" s="303" t="s">
        <v>685</v>
      </c>
      <c r="G82" s="302"/>
      <c r="H82" s="302" t="s">
        <v>693</v>
      </c>
      <c r="I82" s="302" t="s">
        <v>681</v>
      </c>
      <c r="J82" s="302">
        <v>15</v>
      </c>
      <c r="K82" s="292"/>
    </row>
    <row r="83" ht="15" customHeight="1">
      <c r="B83" s="301"/>
      <c r="C83" s="302" t="s">
        <v>694</v>
      </c>
      <c r="D83" s="302"/>
      <c r="E83" s="302"/>
      <c r="F83" s="303" t="s">
        <v>685</v>
      </c>
      <c r="G83" s="302"/>
      <c r="H83" s="302" t="s">
        <v>695</v>
      </c>
      <c r="I83" s="302" t="s">
        <v>681</v>
      </c>
      <c r="J83" s="302">
        <v>20</v>
      </c>
      <c r="K83" s="292"/>
    </row>
    <row r="84" ht="15" customHeight="1">
      <c r="B84" s="301"/>
      <c r="C84" s="302" t="s">
        <v>696</v>
      </c>
      <c r="D84" s="302"/>
      <c r="E84" s="302"/>
      <c r="F84" s="303" t="s">
        <v>685</v>
      </c>
      <c r="G84" s="302"/>
      <c r="H84" s="302" t="s">
        <v>697</v>
      </c>
      <c r="I84" s="302" t="s">
        <v>681</v>
      </c>
      <c r="J84" s="302">
        <v>20</v>
      </c>
      <c r="K84" s="292"/>
    </row>
    <row r="85" ht="15" customHeight="1">
      <c r="B85" s="301"/>
      <c r="C85" s="279" t="s">
        <v>698</v>
      </c>
      <c r="D85" s="279"/>
      <c r="E85" s="279"/>
      <c r="F85" s="300" t="s">
        <v>685</v>
      </c>
      <c r="G85" s="299"/>
      <c r="H85" s="279" t="s">
        <v>699</v>
      </c>
      <c r="I85" s="279" t="s">
        <v>681</v>
      </c>
      <c r="J85" s="279">
        <v>50</v>
      </c>
      <c r="K85" s="292"/>
    </row>
    <row r="86" ht="15" customHeight="1">
      <c r="B86" s="301"/>
      <c r="C86" s="279" t="s">
        <v>700</v>
      </c>
      <c r="D86" s="279"/>
      <c r="E86" s="279"/>
      <c r="F86" s="300" t="s">
        <v>685</v>
      </c>
      <c r="G86" s="299"/>
      <c r="H86" s="279" t="s">
        <v>701</v>
      </c>
      <c r="I86" s="279" t="s">
        <v>681</v>
      </c>
      <c r="J86" s="279">
        <v>20</v>
      </c>
      <c r="K86" s="292"/>
    </row>
    <row r="87" ht="15" customHeight="1">
      <c r="B87" s="301"/>
      <c r="C87" s="279" t="s">
        <v>702</v>
      </c>
      <c r="D87" s="279"/>
      <c r="E87" s="279"/>
      <c r="F87" s="300" t="s">
        <v>685</v>
      </c>
      <c r="G87" s="299"/>
      <c r="H87" s="279" t="s">
        <v>703</v>
      </c>
      <c r="I87" s="279" t="s">
        <v>681</v>
      </c>
      <c r="J87" s="279">
        <v>20</v>
      </c>
      <c r="K87" s="292"/>
    </row>
    <row r="88" ht="15" customHeight="1">
      <c r="B88" s="301"/>
      <c r="C88" s="279" t="s">
        <v>704</v>
      </c>
      <c r="D88" s="279"/>
      <c r="E88" s="279"/>
      <c r="F88" s="300" t="s">
        <v>685</v>
      </c>
      <c r="G88" s="299"/>
      <c r="H88" s="279" t="s">
        <v>705</v>
      </c>
      <c r="I88" s="279" t="s">
        <v>681</v>
      </c>
      <c r="J88" s="279">
        <v>50</v>
      </c>
      <c r="K88" s="292"/>
    </row>
    <row r="89" ht="15" customHeight="1">
      <c r="B89" s="301"/>
      <c r="C89" s="279" t="s">
        <v>706</v>
      </c>
      <c r="D89" s="279"/>
      <c r="E89" s="279"/>
      <c r="F89" s="300" t="s">
        <v>685</v>
      </c>
      <c r="G89" s="299"/>
      <c r="H89" s="279" t="s">
        <v>706</v>
      </c>
      <c r="I89" s="279" t="s">
        <v>681</v>
      </c>
      <c r="J89" s="279">
        <v>50</v>
      </c>
      <c r="K89" s="292"/>
    </row>
    <row r="90" ht="15" customHeight="1">
      <c r="B90" s="301"/>
      <c r="C90" s="279" t="s">
        <v>104</v>
      </c>
      <c r="D90" s="279"/>
      <c r="E90" s="279"/>
      <c r="F90" s="300" t="s">
        <v>685</v>
      </c>
      <c r="G90" s="299"/>
      <c r="H90" s="279" t="s">
        <v>707</v>
      </c>
      <c r="I90" s="279" t="s">
        <v>681</v>
      </c>
      <c r="J90" s="279">
        <v>255</v>
      </c>
      <c r="K90" s="292"/>
    </row>
    <row r="91" ht="15" customHeight="1">
      <c r="B91" s="301"/>
      <c r="C91" s="279" t="s">
        <v>708</v>
      </c>
      <c r="D91" s="279"/>
      <c r="E91" s="279"/>
      <c r="F91" s="300" t="s">
        <v>679</v>
      </c>
      <c r="G91" s="299"/>
      <c r="H91" s="279" t="s">
        <v>709</v>
      </c>
      <c r="I91" s="279" t="s">
        <v>710</v>
      </c>
      <c r="J91" s="279"/>
      <c r="K91" s="292"/>
    </row>
    <row r="92" ht="15" customHeight="1">
      <c r="B92" s="301"/>
      <c r="C92" s="279" t="s">
        <v>711</v>
      </c>
      <c r="D92" s="279"/>
      <c r="E92" s="279"/>
      <c r="F92" s="300" t="s">
        <v>679</v>
      </c>
      <c r="G92" s="299"/>
      <c r="H92" s="279" t="s">
        <v>712</v>
      </c>
      <c r="I92" s="279" t="s">
        <v>713</v>
      </c>
      <c r="J92" s="279"/>
      <c r="K92" s="292"/>
    </row>
    <row r="93" ht="15" customHeight="1">
      <c r="B93" s="301"/>
      <c r="C93" s="279" t="s">
        <v>714</v>
      </c>
      <c r="D93" s="279"/>
      <c r="E93" s="279"/>
      <c r="F93" s="300" t="s">
        <v>679</v>
      </c>
      <c r="G93" s="299"/>
      <c r="H93" s="279" t="s">
        <v>714</v>
      </c>
      <c r="I93" s="279" t="s">
        <v>713</v>
      </c>
      <c r="J93" s="279"/>
      <c r="K93" s="292"/>
    </row>
    <row r="94" ht="15" customHeight="1">
      <c r="B94" s="301"/>
      <c r="C94" s="279" t="s">
        <v>38</v>
      </c>
      <c r="D94" s="279"/>
      <c r="E94" s="279"/>
      <c r="F94" s="300" t="s">
        <v>679</v>
      </c>
      <c r="G94" s="299"/>
      <c r="H94" s="279" t="s">
        <v>715</v>
      </c>
      <c r="I94" s="279" t="s">
        <v>713</v>
      </c>
      <c r="J94" s="279"/>
      <c r="K94" s="292"/>
    </row>
    <row r="95" ht="15" customHeight="1">
      <c r="B95" s="301"/>
      <c r="C95" s="279" t="s">
        <v>48</v>
      </c>
      <c r="D95" s="279"/>
      <c r="E95" s="279"/>
      <c r="F95" s="300" t="s">
        <v>679</v>
      </c>
      <c r="G95" s="299"/>
      <c r="H95" s="279" t="s">
        <v>716</v>
      </c>
      <c r="I95" s="279" t="s">
        <v>713</v>
      </c>
      <c r="J95" s="279"/>
      <c r="K95" s="292"/>
    </row>
    <row r="96" ht="15" customHeight="1">
      <c r="B96" s="304"/>
      <c r="C96" s="305"/>
      <c r="D96" s="305"/>
      <c r="E96" s="305"/>
      <c r="F96" s="305"/>
      <c r="G96" s="305"/>
      <c r="H96" s="305"/>
      <c r="I96" s="305"/>
      <c r="J96" s="305"/>
      <c r="K96" s="306"/>
    </row>
    <row r="97" ht="18.75" customHeight="1">
      <c r="B97" s="307"/>
      <c r="C97" s="308"/>
      <c r="D97" s="308"/>
      <c r="E97" s="308"/>
      <c r="F97" s="308"/>
      <c r="G97" s="308"/>
      <c r="H97" s="308"/>
      <c r="I97" s="308"/>
      <c r="J97" s="308"/>
      <c r="K97" s="307"/>
    </row>
    <row r="98" ht="18.75" customHeight="1">
      <c r="B98" s="286"/>
      <c r="C98" s="286"/>
      <c r="D98" s="286"/>
      <c r="E98" s="286"/>
      <c r="F98" s="286"/>
      <c r="G98" s="286"/>
      <c r="H98" s="286"/>
      <c r="I98" s="286"/>
      <c r="J98" s="286"/>
      <c r="K98" s="286"/>
    </row>
    <row r="99" ht="7.5" customHeight="1">
      <c r="B99" s="287"/>
      <c r="C99" s="288"/>
      <c r="D99" s="288"/>
      <c r="E99" s="288"/>
      <c r="F99" s="288"/>
      <c r="G99" s="288"/>
      <c r="H99" s="288"/>
      <c r="I99" s="288"/>
      <c r="J99" s="288"/>
      <c r="K99" s="289"/>
    </row>
    <row r="100" ht="45" customHeight="1">
      <c r="B100" s="290"/>
      <c r="C100" s="291" t="s">
        <v>717</v>
      </c>
      <c r="D100" s="291"/>
      <c r="E100" s="291"/>
      <c r="F100" s="291"/>
      <c r="G100" s="291"/>
      <c r="H100" s="291"/>
      <c r="I100" s="291"/>
      <c r="J100" s="291"/>
      <c r="K100" s="292"/>
    </row>
    <row r="101" ht="17.25" customHeight="1">
      <c r="B101" s="290"/>
      <c r="C101" s="293" t="s">
        <v>673</v>
      </c>
      <c r="D101" s="293"/>
      <c r="E101" s="293"/>
      <c r="F101" s="293" t="s">
        <v>674</v>
      </c>
      <c r="G101" s="294"/>
      <c r="H101" s="293" t="s">
        <v>99</v>
      </c>
      <c r="I101" s="293" t="s">
        <v>57</v>
      </c>
      <c r="J101" s="293" t="s">
        <v>675</v>
      </c>
      <c r="K101" s="292"/>
    </row>
    <row r="102" ht="17.25" customHeight="1">
      <c r="B102" s="290"/>
      <c r="C102" s="295" t="s">
        <v>676</v>
      </c>
      <c r="D102" s="295"/>
      <c r="E102" s="295"/>
      <c r="F102" s="296" t="s">
        <v>677</v>
      </c>
      <c r="G102" s="297"/>
      <c r="H102" s="295"/>
      <c r="I102" s="295"/>
      <c r="J102" s="295" t="s">
        <v>678</v>
      </c>
      <c r="K102" s="292"/>
    </row>
    <row r="103" ht="5.25" customHeight="1">
      <c r="B103" s="290"/>
      <c r="C103" s="293"/>
      <c r="D103" s="293"/>
      <c r="E103" s="293"/>
      <c r="F103" s="293"/>
      <c r="G103" s="309"/>
      <c r="H103" s="293"/>
      <c r="I103" s="293"/>
      <c r="J103" s="293"/>
      <c r="K103" s="292"/>
    </row>
    <row r="104" ht="15" customHeight="1">
      <c r="B104" s="290"/>
      <c r="C104" s="279" t="s">
        <v>53</v>
      </c>
      <c r="D104" s="298"/>
      <c r="E104" s="298"/>
      <c r="F104" s="300" t="s">
        <v>679</v>
      </c>
      <c r="G104" s="309"/>
      <c r="H104" s="279" t="s">
        <v>718</v>
      </c>
      <c r="I104" s="279" t="s">
        <v>681</v>
      </c>
      <c r="J104" s="279">
        <v>20</v>
      </c>
      <c r="K104" s="292"/>
    </row>
    <row r="105" ht="15" customHeight="1">
      <c r="B105" s="290"/>
      <c r="C105" s="279" t="s">
        <v>682</v>
      </c>
      <c r="D105" s="279"/>
      <c r="E105" s="279"/>
      <c r="F105" s="300" t="s">
        <v>679</v>
      </c>
      <c r="G105" s="279"/>
      <c r="H105" s="279" t="s">
        <v>718</v>
      </c>
      <c r="I105" s="279" t="s">
        <v>681</v>
      </c>
      <c r="J105" s="279">
        <v>120</v>
      </c>
      <c r="K105" s="292"/>
    </row>
    <row r="106" ht="15" customHeight="1">
      <c r="B106" s="301"/>
      <c r="C106" s="279" t="s">
        <v>684</v>
      </c>
      <c r="D106" s="279"/>
      <c r="E106" s="279"/>
      <c r="F106" s="300" t="s">
        <v>685</v>
      </c>
      <c r="G106" s="279"/>
      <c r="H106" s="279" t="s">
        <v>718</v>
      </c>
      <c r="I106" s="279" t="s">
        <v>681</v>
      </c>
      <c r="J106" s="279">
        <v>50</v>
      </c>
      <c r="K106" s="292"/>
    </row>
    <row r="107" ht="15" customHeight="1">
      <c r="B107" s="301"/>
      <c r="C107" s="279" t="s">
        <v>687</v>
      </c>
      <c r="D107" s="279"/>
      <c r="E107" s="279"/>
      <c r="F107" s="300" t="s">
        <v>679</v>
      </c>
      <c r="G107" s="279"/>
      <c r="H107" s="279" t="s">
        <v>718</v>
      </c>
      <c r="I107" s="279" t="s">
        <v>689</v>
      </c>
      <c r="J107" s="279"/>
      <c r="K107" s="292"/>
    </row>
    <row r="108" ht="15" customHeight="1">
      <c r="B108" s="301"/>
      <c r="C108" s="279" t="s">
        <v>698</v>
      </c>
      <c r="D108" s="279"/>
      <c r="E108" s="279"/>
      <c r="F108" s="300" t="s">
        <v>685</v>
      </c>
      <c r="G108" s="279"/>
      <c r="H108" s="279" t="s">
        <v>718</v>
      </c>
      <c r="I108" s="279" t="s">
        <v>681</v>
      </c>
      <c r="J108" s="279">
        <v>50</v>
      </c>
      <c r="K108" s="292"/>
    </row>
    <row r="109" ht="15" customHeight="1">
      <c r="B109" s="301"/>
      <c r="C109" s="279" t="s">
        <v>706</v>
      </c>
      <c r="D109" s="279"/>
      <c r="E109" s="279"/>
      <c r="F109" s="300" t="s">
        <v>685</v>
      </c>
      <c r="G109" s="279"/>
      <c r="H109" s="279" t="s">
        <v>718</v>
      </c>
      <c r="I109" s="279" t="s">
        <v>681</v>
      </c>
      <c r="J109" s="279">
        <v>50</v>
      </c>
      <c r="K109" s="292"/>
    </row>
    <row r="110" ht="15" customHeight="1">
      <c r="B110" s="301"/>
      <c r="C110" s="279" t="s">
        <v>704</v>
      </c>
      <c r="D110" s="279"/>
      <c r="E110" s="279"/>
      <c r="F110" s="300" t="s">
        <v>685</v>
      </c>
      <c r="G110" s="279"/>
      <c r="H110" s="279" t="s">
        <v>718</v>
      </c>
      <c r="I110" s="279" t="s">
        <v>681</v>
      </c>
      <c r="J110" s="279">
        <v>50</v>
      </c>
      <c r="K110" s="292"/>
    </row>
    <row r="111" ht="15" customHeight="1">
      <c r="B111" s="301"/>
      <c r="C111" s="279" t="s">
        <v>53</v>
      </c>
      <c r="D111" s="279"/>
      <c r="E111" s="279"/>
      <c r="F111" s="300" t="s">
        <v>679</v>
      </c>
      <c r="G111" s="279"/>
      <c r="H111" s="279" t="s">
        <v>719</v>
      </c>
      <c r="I111" s="279" t="s">
        <v>681</v>
      </c>
      <c r="J111" s="279">
        <v>20</v>
      </c>
      <c r="K111" s="292"/>
    </row>
    <row r="112" ht="15" customHeight="1">
      <c r="B112" s="301"/>
      <c r="C112" s="279" t="s">
        <v>720</v>
      </c>
      <c r="D112" s="279"/>
      <c r="E112" s="279"/>
      <c r="F112" s="300" t="s">
        <v>679</v>
      </c>
      <c r="G112" s="279"/>
      <c r="H112" s="279" t="s">
        <v>721</v>
      </c>
      <c r="I112" s="279" t="s">
        <v>681</v>
      </c>
      <c r="J112" s="279">
        <v>120</v>
      </c>
      <c r="K112" s="292"/>
    </row>
    <row r="113" ht="15" customHeight="1">
      <c r="B113" s="301"/>
      <c r="C113" s="279" t="s">
        <v>38</v>
      </c>
      <c r="D113" s="279"/>
      <c r="E113" s="279"/>
      <c r="F113" s="300" t="s">
        <v>679</v>
      </c>
      <c r="G113" s="279"/>
      <c r="H113" s="279" t="s">
        <v>722</v>
      </c>
      <c r="I113" s="279" t="s">
        <v>713</v>
      </c>
      <c r="J113" s="279"/>
      <c r="K113" s="292"/>
    </row>
    <row r="114" ht="15" customHeight="1">
      <c r="B114" s="301"/>
      <c r="C114" s="279" t="s">
        <v>48</v>
      </c>
      <c r="D114" s="279"/>
      <c r="E114" s="279"/>
      <c r="F114" s="300" t="s">
        <v>679</v>
      </c>
      <c r="G114" s="279"/>
      <c r="H114" s="279" t="s">
        <v>723</v>
      </c>
      <c r="I114" s="279" t="s">
        <v>713</v>
      </c>
      <c r="J114" s="279"/>
      <c r="K114" s="292"/>
    </row>
    <row r="115" ht="15" customHeight="1">
      <c r="B115" s="301"/>
      <c r="C115" s="279" t="s">
        <v>57</v>
      </c>
      <c r="D115" s="279"/>
      <c r="E115" s="279"/>
      <c r="F115" s="300" t="s">
        <v>679</v>
      </c>
      <c r="G115" s="279"/>
      <c r="H115" s="279" t="s">
        <v>724</v>
      </c>
      <c r="I115" s="279" t="s">
        <v>725</v>
      </c>
      <c r="J115" s="279"/>
      <c r="K115" s="292"/>
    </row>
    <row r="116" ht="15" customHeight="1">
      <c r="B116" s="304"/>
      <c r="C116" s="310"/>
      <c r="D116" s="310"/>
      <c r="E116" s="310"/>
      <c r="F116" s="310"/>
      <c r="G116" s="310"/>
      <c r="H116" s="310"/>
      <c r="I116" s="310"/>
      <c r="J116" s="310"/>
      <c r="K116" s="306"/>
    </row>
    <row r="117" ht="18.75" customHeight="1">
      <c r="B117" s="311"/>
      <c r="C117" s="275"/>
      <c r="D117" s="275"/>
      <c r="E117" s="275"/>
      <c r="F117" s="312"/>
      <c r="G117" s="275"/>
      <c r="H117" s="275"/>
      <c r="I117" s="275"/>
      <c r="J117" s="275"/>
      <c r="K117" s="311"/>
    </row>
    <row r="118" ht="18.75" customHeight="1">
      <c r="B118" s="286"/>
      <c r="C118" s="286"/>
      <c r="D118" s="286"/>
      <c r="E118" s="286"/>
      <c r="F118" s="286"/>
      <c r="G118" s="286"/>
      <c r="H118" s="286"/>
      <c r="I118" s="286"/>
      <c r="J118" s="286"/>
      <c r="K118" s="286"/>
    </row>
    <row r="119" ht="7.5" customHeight="1">
      <c r="B119" s="313"/>
      <c r="C119" s="314"/>
      <c r="D119" s="314"/>
      <c r="E119" s="314"/>
      <c r="F119" s="314"/>
      <c r="G119" s="314"/>
      <c r="H119" s="314"/>
      <c r="I119" s="314"/>
      <c r="J119" s="314"/>
      <c r="K119" s="315"/>
    </row>
    <row r="120" ht="45" customHeight="1">
      <c r="B120" s="316"/>
      <c r="C120" s="269" t="s">
        <v>726</v>
      </c>
      <c r="D120" s="269"/>
      <c r="E120" s="269"/>
      <c r="F120" s="269"/>
      <c r="G120" s="269"/>
      <c r="H120" s="269"/>
      <c r="I120" s="269"/>
      <c r="J120" s="269"/>
      <c r="K120" s="317"/>
    </row>
    <row r="121" ht="17.25" customHeight="1">
      <c r="B121" s="318"/>
      <c r="C121" s="293" t="s">
        <v>673</v>
      </c>
      <c r="D121" s="293"/>
      <c r="E121" s="293"/>
      <c r="F121" s="293" t="s">
        <v>674</v>
      </c>
      <c r="G121" s="294"/>
      <c r="H121" s="293" t="s">
        <v>99</v>
      </c>
      <c r="I121" s="293" t="s">
        <v>57</v>
      </c>
      <c r="J121" s="293" t="s">
        <v>675</v>
      </c>
      <c r="K121" s="319"/>
    </row>
    <row r="122" ht="17.25" customHeight="1">
      <c r="B122" s="318"/>
      <c r="C122" s="295" t="s">
        <v>676</v>
      </c>
      <c r="D122" s="295"/>
      <c r="E122" s="295"/>
      <c r="F122" s="296" t="s">
        <v>677</v>
      </c>
      <c r="G122" s="297"/>
      <c r="H122" s="295"/>
      <c r="I122" s="295"/>
      <c r="J122" s="295" t="s">
        <v>678</v>
      </c>
      <c r="K122" s="319"/>
    </row>
    <row r="123" ht="5.25" customHeight="1">
      <c r="B123" s="320"/>
      <c r="C123" s="298"/>
      <c r="D123" s="298"/>
      <c r="E123" s="298"/>
      <c r="F123" s="298"/>
      <c r="G123" s="279"/>
      <c r="H123" s="298"/>
      <c r="I123" s="298"/>
      <c r="J123" s="298"/>
      <c r="K123" s="321"/>
    </row>
    <row r="124" ht="15" customHeight="1">
      <c r="B124" s="320"/>
      <c r="C124" s="279" t="s">
        <v>682</v>
      </c>
      <c r="D124" s="298"/>
      <c r="E124" s="298"/>
      <c r="F124" s="300" t="s">
        <v>679</v>
      </c>
      <c r="G124" s="279"/>
      <c r="H124" s="279" t="s">
        <v>718</v>
      </c>
      <c r="I124" s="279" t="s">
        <v>681</v>
      </c>
      <c r="J124" s="279">
        <v>120</v>
      </c>
      <c r="K124" s="322"/>
    </row>
    <row r="125" ht="15" customHeight="1">
      <c r="B125" s="320"/>
      <c r="C125" s="279" t="s">
        <v>727</v>
      </c>
      <c r="D125" s="279"/>
      <c r="E125" s="279"/>
      <c r="F125" s="300" t="s">
        <v>679</v>
      </c>
      <c r="G125" s="279"/>
      <c r="H125" s="279" t="s">
        <v>728</v>
      </c>
      <c r="I125" s="279" t="s">
        <v>681</v>
      </c>
      <c r="J125" s="279" t="s">
        <v>729</v>
      </c>
      <c r="K125" s="322"/>
    </row>
    <row r="126" ht="15" customHeight="1">
      <c r="B126" s="320"/>
      <c r="C126" s="279" t="s">
        <v>628</v>
      </c>
      <c r="D126" s="279"/>
      <c r="E126" s="279"/>
      <c r="F126" s="300" t="s">
        <v>679</v>
      </c>
      <c r="G126" s="279"/>
      <c r="H126" s="279" t="s">
        <v>730</v>
      </c>
      <c r="I126" s="279" t="s">
        <v>681</v>
      </c>
      <c r="J126" s="279" t="s">
        <v>729</v>
      </c>
      <c r="K126" s="322"/>
    </row>
    <row r="127" ht="15" customHeight="1">
      <c r="B127" s="320"/>
      <c r="C127" s="279" t="s">
        <v>690</v>
      </c>
      <c r="D127" s="279"/>
      <c r="E127" s="279"/>
      <c r="F127" s="300" t="s">
        <v>685</v>
      </c>
      <c r="G127" s="279"/>
      <c r="H127" s="279" t="s">
        <v>691</v>
      </c>
      <c r="I127" s="279" t="s">
        <v>681</v>
      </c>
      <c r="J127" s="279">
        <v>15</v>
      </c>
      <c r="K127" s="322"/>
    </row>
    <row r="128" ht="15" customHeight="1">
      <c r="B128" s="320"/>
      <c r="C128" s="302" t="s">
        <v>692</v>
      </c>
      <c r="D128" s="302"/>
      <c r="E128" s="302"/>
      <c r="F128" s="303" t="s">
        <v>685</v>
      </c>
      <c r="G128" s="302"/>
      <c r="H128" s="302" t="s">
        <v>693</v>
      </c>
      <c r="I128" s="302" t="s">
        <v>681</v>
      </c>
      <c r="J128" s="302">
        <v>15</v>
      </c>
      <c r="K128" s="322"/>
    </row>
    <row r="129" ht="15" customHeight="1">
      <c r="B129" s="320"/>
      <c r="C129" s="302" t="s">
        <v>694</v>
      </c>
      <c r="D129" s="302"/>
      <c r="E129" s="302"/>
      <c r="F129" s="303" t="s">
        <v>685</v>
      </c>
      <c r="G129" s="302"/>
      <c r="H129" s="302" t="s">
        <v>695</v>
      </c>
      <c r="I129" s="302" t="s">
        <v>681</v>
      </c>
      <c r="J129" s="302">
        <v>20</v>
      </c>
      <c r="K129" s="322"/>
    </row>
    <row r="130" ht="15" customHeight="1">
      <c r="B130" s="320"/>
      <c r="C130" s="302" t="s">
        <v>696</v>
      </c>
      <c r="D130" s="302"/>
      <c r="E130" s="302"/>
      <c r="F130" s="303" t="s">
        <v>685</v>
      </c>
      <c r="G130" s="302"/>
      <c r="H130" s="302" t="s">
        <v>697</v>
      </c>
      <c r="I130" s="302" t="s">
        <v>681</v>
      </c>
      <c r="J130" s="302">
        <v>20</v>
      </c>
      <c r="K130" s="322"/>
    </row>
    <row r="131" ht="15" customHeight="1">
      <c r="B131" s="320"/>
      <c r="C131" s="279" t="s">
        <v>684</v>
      </c>
      <c r="D131" s="279"/>
      <c r="E131" s="279"/>
      <c r="F131" s="300" t="s">
        <v>685</v>
      </c>
      <c r="G131" s="279"/>
      <c r="H131" s="279" t="s">
        <v>718</v>
      </c>
      <c r="I131" s="279" t="s">
        <v>681</v>
      </c>
      <c r="J131" s="279">
        <v>50</v>
      </c>
      <c r="K131" s="322"/>
    </row>
    <row r="132" ht="15" customHeight="1">
      <c r="B132" s="320"/>
      <c r="C132" s="279" t="s">
        <v>698</v>
      </c>
      <c r="D132" s="279"/>
      <c r="E132" s="279"/>
      <c r="F132" s="300" t="s">
        <v>685</v>
      </c>
      <c r="G132" s="279"/>
      <c r="H132" s="279" t="s">
        <v>718</v>
      </c>
      <c r="I132" s="279" t="s">
        <v>681</v>
      </c>
      <c r="J132" s="279">
        <v>50</v>
      </c>
      <c r="K132" s="322"/>
    </row>
    <row r="133" ht="15" customHeight="1">
      <c r="B133" s="320"/>
      <c r="C133" s="279" t="s">
        <v>704</v>
      </c>
      <c r="D133" s="279"/>
      <c r="E133" s="279"/>
      <c r="F133" s="300" t="s">
        <v>685</v>
      </c>
      <c r="G133" s="279"/>
      <c r="H133" s="279" t="s">
        <v>718</v>
      </c>
      <c r="I133" s="279" t="s">
        <v>681</v>
      </c>
      <c r="J133" s="279">
        <v>50</v>
      </c>
      <c r="K133" s="322"/>
    </row>
    <row r="134" ht="15" customHeight="1">
      <c r="B134" s="320"/>
      <c r="C134" s="279" t="s">
        <v>706</v>
      </c>
      <c r="D134" s="279"/>
      <c r="E134" s="279"/>
      <c r="F134" s="300" t="s">
        <v>685</v>
      </c>
      <c r="G134" s="279"/>
      <c r="H134" s="279" t="s">
        <v>718</v>
      </c>
      <c r="I134" s="279" t="s">
        <v>681</v>
      </c>
      <c r="J134" s="279">
        <v>50</v>
      </c>
      <c r="K134" s="322"/>
    </row>
    <row r="135" ht="15" customHeight="1">
      <c r="B135" s="320"/>
      <c r="C135" s="279" t="s">
        <v>104</v>
      </c>
      <c r="D135" s="279"/>
      <c r="E135" s="279"/>
      <c r="F135" s="300" t="s">
        <v>685</v>
      </c>
      <c r="G135" s="279"/>
      <c r="H135" s="279" t="s">
        <v>731</v>
      </c>
      <c r="I135" s="279" t="s">
        <v>681</v>
      </c>
      <c r="J135" s="279">
        <v>255</v>
      </c>
      <c r="K135" s="322"/>
    </row>
    <row r="136" ht="15" customHeight="1">
      <c r="B136" s="320"/>
      <c r="C136" s="279" t="s">
        <v>708</v>
      </c>
      <c r="D136" s="279"/>
      <c r="E136" s="279"/>
      <c r="F136" s="300" t="s">
        <v>679</v>
      </c>
      <c r="G136" s="279"/>
      <c r="H136" s="279" t="s">
        <v>732</v>
      </c>
      <c r="I136" s="279" t="s">
        <v>710</v>
      </c>
      <c r="J136" s="279"/>
      <c r="K136" s="322"/>
    </row>
    <row r="137" ht="15" customHeight="1">
      <c r="B137" s="320"/>
      <c r="C137" s="279" t="s">
        <v>711</v>
      </c>
      <c r="D137" s="279"/>
      <c r="E137" s="279"/>
      <c r="F137" s="300" t="s">
        <v>679</v>
      </c>
      <c r="G137" s="279"/>
      <c r="H137" s="279" t="s">
        <v>733</v>
      </c>
      <c r="I137" s="279" t="s">
        <v>713</v>
      </c>
      <c r="J137" s="279"/>
      <c r="K137" s="322"/>
    </row>
    <row r="138" ht="15" customHeight="1">
      <c r="B138" s="320"/>
      <c r="C138" s="279" t="s">
        <v>714</v>
      </c>
      <c r="D138" s="279"/>
      <c r="E138" s="279"/>
      <c r="F138" s="300" t="s">
        <v>679</v>
      </c>
      <c r="G138" s="279"/>
      <c r="H138" s="279" t="s">
        <v>714</v>
      </c>
      <c r="I138" s="279" t="s">
        <v>713</v>
      </c>
      <c r="J138" s="279"/>
      <c r="K138" s="322"/>
    </row>
    <row r="139" ht="15" customHeight="1">
      <c r="B139" s="320"/>
      <c r="C139" s="279" t="s">
        <v>38</v>
      </c>
      <c r="D139" s="279"/>
      <c r="E139" s="279"/>
      <c r="F139" s="300" t="s">
        <v>679</v>
      </c>
      <c r="G139" s="279"/>
      <c r="H139" s="279" t="s">
        <v>734</v>
      </c>
      <c r="I139" s="279" t="s">
        <v>713</v>
      </c>
      <c r="J139" s="279"/>
      <c r="K139" s="322"/>
    </row>
    <row r="140" ht="15" customHeight="1">
      <c r="B140" s="320"/>
      <c r="C140" s="279" t="s">
        <v>735</v>
      </c>
      <c r="D140" s="279"/>
      <c r="E140" s="279"/>
      <c r="F140" s="300" t="s">
        <v>679</v>
      </c>
      <c r="G140" s="279"/>
      <c r="H140" s="279" t="s">
        <v>736</v>
      </c>
      <c r="I140" s="279" t="s">
        <v>713</v>
      </c>
      <c r="J140" s="279"/>
      <c r="K140" s="322"/>
    </row>
    <row r="141" ht="15" customHeight="1">
      <c r="B141" s="323"/>
      <c r="C141" s="324"/>
      <c r="D141" s="324"/>
      <c r="E141" s="324"/>
      <c r="F141" s="324"/>
      <c r="G141" s="324"/>
      <c r="H141" s="324"/>
      <c r="I141" s="324"/>
      <c r="J141" s="324"/>
      <c r="K141" s="325"/>
    </row>
    <row r="142" ht="18.75" customHeight="1">
      <c r="B142" s="275"/>
      <c r="C142" s="275"/>
      <c r="D142" s="275"/>
      <c r="E142" s="275"/>
      <c r="F142" s="312"/>
      <c r="G142" s="275"/>
      <c r="H142" s="275"/>
      <c r="I142" s="275"/>
      <c r="J142" s="275"/>
      <c r="K142" s="275"/>
    </row>
    <row r="143" ht="18.75" customHeight="1">
      <c r="B143" s="286"/>
      <c r="C143" s="286"/>
      <c r="D143" s="286"/>
      <c r="E143" s="286"/>
      <c r="F143" s="286"/>
      <c r="G143" s="286"/>
      <c r="H143" s="286"/>
      <c r="I143" s="286"/>
      <c r="J143" s="286"/>
      <c r="K143" s="286"/>
    </row>
    <row r="144" ht="7.5" customHeight="1">
      <c r="B144" s="287"/>
      <c r="C144" s="288"/>
      <c r="D144" s="288"/>
      <c r="E144" s="288"/>
      <c r="F144" s="288"/>
      <c r="G144" s="288"/>
      <c r="H144" s="288"/>
      <c r="I144" s="288"/>
      <c r="J144" s="288"/>
      <c r="K144" s="289"/>
    </row>
    <row r="145" ht="45" customHeight="1">
      <c r="B145" s="290"/>
      <c r="C145" s="291" t="s">
        <v>737</v>
      </c>
      <c r="D145" s="291"/>
      <c r="E145" s="291"/>
      <c r="F145" s="291"/>
      <c r="G145" s="291"/>
      <c r="H145" s="291"/>
      <c r="I145" s="291"/>
      <c r="J145" s="291"/>
      <c r="K145" s="292"/>
    </row>
    <row r="146" ht="17.25" customHeight="1">
      <c r="B146" s="290"/>
      <c r="C146" s="293" t="s">
        <v>673</v>
      </c>
      <c r="D146" s="293"/>
      <c r="E146" s="293"/>
      <c r="F146" s="293" t="s">
        <v>674</v>
      </c>
      <c r="G146" s="294"/>
      <c r="H146" s="293" t="s">
        <v>99</v>
      </c>
      <c r="I146" s="293" t="s">
        <v>57</v>
      </c>
      <c r="J146" s="293" t="s">
        <v>675</v>
      </c>
      <c r="K146" s="292"/>
    </row>
    <row r="147" ht="17.25" customHeight="1">
      <c r="B147" s="290"/>
      <c r="C147" s="295" t="s">
        <v>676</v>
      </c>
      <c r="D147" s="295"/>
      <c r="E147" s="295"/>
      <c r="F147" s="296" t="s">
        <v>677</v>
      </c>
      <c r="G147" s="297"/>
      <c r="H147" s="295"/>
      <c r="I147" s="295"/>
      <c r="J147" s="295" t="s">
        <v>678</v>
      </c>
      <c r="K147" s="292"/>
    </row>
    <row r="148" ht="5.25" customHeight="1">
      <c r="B148" s="301"/>
      <c r="C148" s="298"/>
      <c r="D148" s="298"/>
      <c r="E148" s="298"/>
      <c r="F148" s="298"/>
      <c r="G148" s="299"/>
      <c r="H148" s="298"/>
      <c r="I148" s="298"/>
      <c r="J148" s="298"/>
      <c r="K148" s="322"/>
    </row>
    <row r="149" ht="15" customHeight="1">
      <c r="B149" s="301"/>
      <c r="C149" s="326" t="s">
        <v>682</v>
      </c>
      <c r="D149" s="279"/>
      <c r="E149" s="279"/>
      <c r="F149" s="327" t="s">
        <v>679</v>
      </c>
      <c r="G149" s="279"/>
      <c r="H149" s="326" t="s">
        <v>718</v>
      </c>
      <c r="I149" s="326" t="s">
        <v>681</v>
      </c>
      <c r="J149" s="326">
        <v>120</v>
      </c>
      <c r="K149" s="322"/>
    </row>
    <row r="150" ht="15" customHeight="1">
      <c r="B150" s="301"/>
      <c r="C150" s="326" t="s">
        <v>727</v>
      </c>
      <c r="D150" s="279"/>
      <c r="E150" s="279"/>
      <c r="F150" s="327" t="s">
        <v>679</v>
      </c>
      <c r="G150" s="279"/>
      <c r="H150" s="326" t="s">
        <v>738</v>
      </c>
      <c r="I150" s="326" t="s">
        <v>681</v>
      </c>
      <c r="J150" s="326" t="s">
        <v>729</v>
      </c>
      <c r="K150" s="322"/>
    </row>
    <row r="151" ht="15" customHeight="1">
      <c r="B151" s="301"/>
      <c r="C151" s="326" t="s">
        <v>628</v>
      </c>
      <c r="D151" s="279"/>
      <c r="E151" s="279"/>
      <c r="F151" s="327" t="s">
        <v>679</v>
      </c>
      <c r="G151" s="279"/>
      <c r="H151" s="326" t="s">
        <v>739</v>
      </c>
      <c r="I151" s="326" t="s">
        <v>681</v>
      </c>
      <c r="J151" s="326" t="s">
        <v>729</v>
      </c>
      <c r="K151" s="322"/>
    </row>
    <row r="152" ht="15" customHeight="1">
      <c r="B152" s="301"/>
      <c r="C152" s="326" t="s">
        <v>684</v>
      </c>
      <c r="D152" s="279"/>
      <c r="E152" s="279"/>
      <c r="F152" s="327" t="s">
        <v>685</v>
      </c>
      <c r="G152" s="279"/>
      <c r="H152" s="326" t="s">
        <v>718</v>
      </c>
      <c r="I152" s="326" t="s">
        <v>681</v>
      </c>
      <c r="J152" s="326">
        <v>50</v>
      </c>
      <c r="K152" s="322"/>
    </row>
    <row r="153" ht="15" customHeight="1">
      <c r="B153" s="301"/>
      <c r="C153" s="326" t="s">
        <v>687</v>
      </c>
      <c r="D153" s="279"/>
      <c r="E153" s="279"/>
      <c r="F153" s="327" t="s">
        <v>679</v>
      </c>
      <c r="G153" s="279"/>
      <c r="H153" s="326" t="s">
        <v>718</v>
      </c>
      <c r="I153" s="326" t="s">
        <v>689</v>
      </c>
      <c r="J153" s="326"/>
      <c r="K153" s="322"/>
    </row>
    <row r="154" ht="15" customHeight="1">
      <c r="B154" s="301"/>
      <c r="C154" s="326" t="s">
        <v>698</v>
      </c>
      <c r="D154" s="279"/>
      <c r="E154" s="279"/>
      <c r="F154" s="327" t="s">
        <v>685</v>
      </c>
      <c r="G154" s="279"/>
      <c r="H154" s="326" t="s">
        <v>718</v>
      </c>
      <c r="I154" s="326" t="s">
        <v>681</v>
      </c>
      <c r="J154" s="326">
        <v>50</v>
      </c>
      <c r="K154" s="322"/>
    </row>
    <row r="155" ht="15" customHeight="1">
      <c r="B155" s="301"/>
      <c r="C155" s="326" t="s">
        <v>706</v>
      </c>
      <c r="D155" s="279"/>
      <c r="E155" s="279"/>
      <c r="F155" s="327" t="s">
        <v>685</v>
      </c>
      <c r="G155" s="279"/>
      <c r="H155" s="326" t="s">
        <v>718</v>
      </c>
      <c r="I155" s="326" t="s">
        <v>681</v>
      </c>
      <c r="J155" s="326">
        <v>50</v>
      </c>
      <c r="K155" s="322"/>
    </row>
    <row r="156" ht="15" customHeight="1">
      <c r="B156" s="301"/>
      <c r="C156" s="326" t="s">
        <v>704</v>
      </c>
      <c r="D156" s="279"/>
      <c r="E156" s="279"/>
      <c r="F156" s="327" t="s">
        <v>685</v>
      </c>
      <c r="G156" s="279"/>
      <c r="H156" s="326" t="s">
        <v>718</v>
      </c>
      <c r="I156" s="326" t="s">
        <v>681</v>
      </c>
      <c r="J156" s="326">
        <v>50</v>
      </c>
      <c r="K156" s="322"/>
    </row>
    <row r="157" ht="15" customHeight="1">
      <c r="B157" s="301"/>
      <c r="C157" s="326" t="s">
        <v>87</v>
      </c>
      <c r="D157" s="279"/>
      <c r="E157" s="279"/>
      <c r="F157" s="327" t="s">
        <v>679</v>
      </c>
      <c r="G157" s="279"/>
      <c r="H157" s="326" t="s">
        <v>740</v>
      </c>
      <c r="I157" s="326" t="s">
        <v>681</v>
      </c>
      <c r="J157" s="326" t="s">
        <v>741</v>
      </c>
      <c r="K157" s="322"/>
    </row>
    <row r="158" ht="15" customHeight="1">
      <c r="B158" s="301"/>
      <c r="C158" s="326" t="s">
        <v>742</v>
      </c>
      <c r="D158" s="279"/>
      <c r="E158" s="279"/>
      <c r="F158" s="327" t="s">
        <v>679</v>
      </c>
      <c r="G158" s="279"/>
      <c r="H158" s="326" t="s">
        <v>743</v>
      </c>
      <c r="I158" s="326" t="s">
        <v>713</v>
      </c>
      <c r="J158" s="326"/>
      <c r="K158" s="322"/>
    </row>
    <row r="159" ht="15" customHeight="1">
      <c r="B159" s="328"/>
      <c r="C159" s="310"/>
      <c r="D159" s="310"/>
      <c r="E159" s="310"/>
      <c r="F159" s="310"/>
      <c r="G159" s="310"/>
      <c r="H159" s="310"/>
      <c r="I159" s="310"/>
      <c r="J159" s="310"/>
      <c r="K159" s="329"/>
    </row>
    <row r="160" ht="18.75" customHeight="1">
      <c r="B160" s="275"/>
      <c r="C160" s="279"/>
      <c r="D160" s="279"/>
      <c r="E160" s="279"/>
      <c r="F160" s="300"/>
      <c r="G160" s="279"/>
      <c r="H160" s="279"/>
      <c r="I160" s="279"/>
      <c r="J160" s="279"/>
      <c r="K160" s="275"/>
    </row>
    <row r="161" ht="18.75" customHeight="1">
      <c r="B161" s="286"/>
      <c r="C161" s="286"/>
      <c r="D161" s="286"/>
      <c r="E161" s="286"/>
      <c r="F161" s="286"/>
      <c r="G161" s="286"/>
      <c r="H161" s="286"/>
      <c r="I161" s="286"/>
      <c r="J161" s="286"/>
      <c r="K161" s="286"/>
    </row>
    <row r="162" ht="7.5" customHeight="1">
      <c r="B162" s="265"/>
      <c r="C162" s="266"/>
      <c r="D162" s="266"/>
      <c r="E162" s="266"/>
      <c r="F162" s="266"/>
      <c r="G162" s="266"/>
      <c r="H162" s="266"/>
      <c r="I162" s="266"/>
      <c r="J162" s="266"/>
      <c r="K162" s="267"/>
    </row>
    <row r="163" ht="45" customHeight="1">
      <c r="B163" s="268"/>
      <c r="C163" s="269" t="s">
        <v>744</v>
      </c>
      <c r="D163" s="269"/>
      <c r="E163" s="269"/>
      <c r="F163" s="269"/>
      <c r="G163" s="269"/>
      <c r="H163" s="269"/>
      <c r="I163" s="269"/>
      <c r="J163" s="269"/>
      <c r="K163" s="270"/>
    </row>
    <row r="164" ht="17.25" customHeight="1">
      <c r="B164" s="268"/>
      <c r="C164" s="293" t="s">
        <v>673</v>
      </c>
      <c r="D164" s="293"/>
      <c r="E164" s="293"/>
      <c r="F164" s="293" t="s">
        <v>674</v>
      </c>
      <c r="G164" s="330"/>
      <c r="H164" s="331" t="s">
        <v>99</v>
      </c>
      <c r="I164" s="331" t="s">
        <v>57</v>
      </c>
      <c r="J164" s="293" t="s">
        <v>675</v>
      </c>
      <c r="K164" s="270"/>
    </row>
    <row r="165" ht="17.25" customHeight="1">
      <c r="B165" s="271"/>
      <c r="C165" s="295" t="s">
        <v>676</v>
      </c>
      <c r="D165" s="295"/>
      <c r="E165" s="295"/>
      <c r="F165" s="296" t="s">
        <v>677</v>
      </c>
      <c r="G165" s="332"/>
      <c r="H165" s="333"/>
      <c r="I165" s="333"/>
      <c r="J165" s="295" t="s">
        <v>678</v>
      </c>
      <c r="K165" s="273"/>
    </row>
    <row r="166" ht="5.25" customHeight="1">
      <c r="B166" s="301"/>
      <c r="C166" s="298"/>
      <c r="D166" s="298"/>
      <c r="E166" s="298"/>
      <c r="F166" s="298"/>
      <c r="G166" s="299"/>
      <c r="H166" s="298"/>
      <c r="I166" s="298"/>
      <c r="J166" s="298"/>
      <c r="K166" s="322"/>
    </row>
    <row r="167" ht="15" customHeight="1">
      <c r="B167" s="301"/>
      <c r="C167" s="279" t="s">
        <v>682</v>
      </c>
      <c r="D167" s="279"/>
      <c r="E167" s="279"/>
      <c r="F167" s="300" t="s">
        <v>679</v>
      </c>
      <c r="G167" s="279"/>
      <c r="H167" s="279" t="s">
        <v>718</v>
      </c>
      <c r="I167" s="279" t="s">
        <v>681</v>
      </c>
      <c r="J167" s="279">
        <v>120</v>
      </c>
      <c r="K167" s="322"/>
    </row>
    <row r="168" ht="15" customHeight="1">
      <c r="B168" s="301"/>
      <c r="C168" s="279" t="s">
        <v>727</v>
      </c>
      <c r="D168" s="279"/>
      <c r="E168" s="279"/>
      <c r="F168" s="300" t="s">
        <v>679</v>
      </c>
      <c r="G168" s="279"/>
      <c r="H168" s="279" t="s">
        <v>728</v>
      </c>
      <c r="I168" s="279" t="s">
        <v>681</v>
      </c>
      <c r="J168" s="279" t="s">
        <v>729</v>
      </c>
      <c r="K168" s="322"/>
    </row>
    <row r="169" ht="15" customHeight="1">
      <c r="B169" s="301"/>
      <c r="C169" s="279" t="s">
        <v>628</v>
      </c>
      <c r="D169" s="279"/>
      <c r="E169" s="279"/>
      <c r="F169" s="300" t="s">
        <v>679</v>
      </c>
      <c r="G169" s="279"/>
      <c r="H169" s="279" t="s">
        <v>745</v>
      </c>
      <c r="I169" s="279" t="s">
        <v>681</v>
      </c>
      <c r="J169" s="279" t="s">
        <v>729</v>
      </c>
      <c r="K169" s="322"/>
    </row>
    <row r="170" ht="15" customHeight="1">
      <c r="B170" s="301"/>
      <c r="C170" s="279" t="s">
        <v>684</v>
      </c>
      <c r="D170" s="279"/>
      <c r="E170" s="279"/>
      <c r="F170" s="300" t="s">
        <v>685</v>
      </c>
      <c r="G170" s="279"/>
      <c r="H170" s="279" t="s">
        <v>745</v>
      </c>
      <c r="I170" s="279" t="s">
        <v>681</v>
      </c>
      <c r="J170" s="279">
        <v>50</v>
      </c>
      <c r="K170" s="322"/>
    </row>
    <row r="171" ht="15" customHeight="1">
      <c r="B171" s="301"/>
      <c r="C171" s="279" t="s">
        <v>687</v>
      </c>
      <c r="D171" s="279"/>
      <c r="E171" s="279"/>
      <c r="F171" s="300" t="s">
        <v>679</v>
      </c>
      <c r="G171" s="279"/>
      <c r="H171" s="279" t="s">
        <v>745</v>
      </c>
      <c r="I171" s="279" t="s">
        <v>689</v>
      </c>
      <c r="J171" s="279"/>
      <c r="K171" s="322"/>
    </row>
    <row r="172" ht="15" customHeight="1">
      <c r="B172" s="301"/>
      <c r="C172" s="279" t="s">
        <v>698</v>
      </c>
      <c r="D172" s="279"/>
      <c r="E172" s="279"/>
      <c r="F172" s="300" t="s">
        <v>685</v>
      </c>
      <c r="G172" s="279"/>
      <c r="H172" s="279" t="s">
        <v>745</v>
      </c>
      <c r="I172" s="279" t="s">
        <v>681</v>
      </c>
      <c r="J172" s="279">
        <v>50</v>
      </c>
      <c r="K172" s="322"/>
    </row>
    <row r="173" ht="15" customHeight="1">
      <c r="B173" s="301"/>
      <c r="C173" s="279" t="s">
        <v>706</v>
      </c>
      <c r="D173" s="279"/>
      <c r="E173" s="279"/>
      <c r="F173" s="300" t="s">
        <v>685</v>
      </c>
      <c r="G173" s="279"/>
      <c r="H173" s="279" t="s">
        <v>745</v>
      </c>
      <c r="I173" s="279" t="s">
        <v>681</v>
      </c>
      <c r="J173" s="279">
        <v>50</v>
      </c>
      <c r="K173" s="322"/>
    </row>
    <row r="174" ht="15" customHeight="1">
      <c r="B174" s="301"/>
      <c r="C174" s="279" t="s">
        <v>704</v>
      </c>
      <c r="D174" s="279"/>
      <c r="E174" s="279"/>
      <c r="F174" s="300" t="s">
        <v>685</v>
      </c>
      <c r="G174" s="279"/>
      <c r="H174" s="279" t="s">
        <v>745</v>
      </c>
      <c r="I174" s="279" t="s">
        <v>681</v>
      </c>
      <c r="J174" s="279">
        <v>50</v>
      </c>
      <c r="K174" s="322"/>
    </row>
    <row r="175" ht="15" customHeight="1">
      <c r="B175" s="301"/>
      <c r="C175" s="279" t="s">
        <v>98</v>
      </c>
      <c r="D175" s="279"/>
      <c r="E175" s="279"/>
      <c r="F175" s="300" t="s">
        <v>679</v>
      </c>
      <c r="G175" s="279"/>
      <c r="H175" s="279" t="s">
        <v>746</v>
      </c>
      <c r="I175" s="279" t="s">
        <v>747</v>
      </c>
      <c r="J175" s="279"/>
      <c r="K175" s="322"/>
    </row>
    <row r="176" ht="15" customHeight="1">
      <c r="B176" s="301"/>
      <c r="C176" s="279" t="s">
        <v>57</v>
      </c>
      <c r="D176" s="279"/>
      <c r="E176" s="279"/>
      <c r="F176" s="300" t="s">
        <v>679</v>
      </c>
      <c r="G176" s="279"/>
      <c r="H176" s="279" t="s">
        <v>748</v>
      </c>
      <c r="I176" s="279" t="s">
        <v>749</v>
      </c>
      <c r="J176" s="279">
        <v>1</v>
      </c>
      <c r="K176" s="322"/>
    </row>
    <row r="177" ht="15" customHeight="1">
      <c r="B177" s="301"/>
      <c r="C177" s="279" t="s">
        <v>53</v>
      </c>
      <c r="D177" s="279"/>
      <c r="E177" s="279"/>
      <c r="F177" s="300" t="s">
        <v>679</v>
      </c>
      <c r="G177" s="279"/>
      <c r="H177" s="279" t="s">
        <v>750</v>
      </c>
      <c r="I177" s="279" t="s">
        <v>681</v>
      </c>
      <c r="J177" s="279">
        <v>20</v>
      </c>
      <c r="K177" s="322"/>
    </row>
    <row r="178" ht="15" customHeight="1">
      <c r="B178" s="301"/>
      <c r="C178" s="279" t="s">
        <v>99</v>
      </c>
      <c r="D178" s="279"/>
      <c r="E178" s="279"/>
      <c r="F178" s="300" t="s">
        <v>679</v>
      </c>
      <c r="G178" s="279"/>
      <c r="H178" s="279" t="s">
        <v>751</v>
      </c>
      <c r="I178" s="279" t="s">
        <v>681</v>
      </c>
      <c r="J178" s="279">
        <v>255</v>
      </c>
      <c r="K178" s="322"/>
    </row>
    <row r="179" ht="15" customHeight="1">
      <c r="B179" s="301"/>
      <c r="C179" s="279" t="s">
        <v>100</v>
      </c>
      <c r="D179" s="279"/>
      <c r="E179" s="279"/>
      <c r="F179" s="300" t="s">
        <v>679</v>
      </c>
      <c r="G179" s="279"/>
      <c r="H179" s="279" t="s">
        <v>644</v>
      </c>
      <c r="I179" s="279" t="s">
        <v>681</v>
      </c>
      <c r="J179" s="279">
        <v>10</v>
      </c>
      <c r="K179" s="322"/>
    </row>
    <row r="180" ht="15" customHeight="1">
      <c r="B180" s="301"/>
      <c r="C180" s="279" t="s">
        <v>101</v>
      </c>
      <c r="D180" s="279"/>
      <c r="E180" s="279"/>
      <c r="F180" s="300" t="s">
        <v>679</v>
      </c>
      <c r="G180" s="279"/>
      <c r="H180" s="279" t="s">
        <v>752</v>
      </c>
      <c r="I180" s="279" t="s">
        <v>713</v>
      </c>
      <c r="J180" s="279"/>
      <c r="K180" s="322"/>
    </row>
    <row r="181" ht="15" customHeight="1">
      <c r="B181" s="301"/>
      <c r="C181" s="279" t="s">
        <v>753</v>
      </c>
      <c r="D181" s="279"/>
      <c r="E181" s="279"/>
      <c r="F181" s="300" t="s">
        <v>679</v>
      </c>
      <c r="G181" s="279"/>
      <c r="H181" s="279" t="s">
        <v>754</v>
      </c>
      <c r="I181" s="279" t="s">
        <v>713</v>
      </c>
      <c r="J181" s="279"/>
      <c r="K181" s="322"/>
    </row>
    <row r="182" ht="15" customHeight="1">
      <c r="B182" s="301"/>
      <c r="C182" s="279" t="s">
        <v>742</v>
      </c>
      <c r="D182" s="279"/>
      <c r="E182" s="279"/>
      <c r="F182" s="300" t="s">
        <v>679</v>
      </c>
      <c r="G182" s="279"/>
      <c r="H182" s="279" t="s">
        <v>755</v>
      </c>
      <c r="I182" s="279" t="s">
        <v>713</v>
      </c>
      <c r="J182" s="279"/>
      <c r="K182" s="322"/>
    </row>
    <row r="183" ht="15" customHeight="1">
      <c r="B183" s="301"/>
      <c r="C183" s="279" t="s">
        <v>103</v>
      </c>
      <c r="D183" s="279"/>
      <c r="E183" s="279"/>
      <c r="F183" s="300" t="s">
        <v>685</v>
      </c>
      <c r="G183" s="279"/>
      <c r="H183" s="279" t="s">
        <v>756</v>
      </c>
      <c r="I183" s="279" t="s">
        <v>681</v>
      </c>
      <c r="J183" s="279">
        <v>50</v>
      </c>
      <c r="K183" s="322"/>
    </row>
    <row r="184" ht="15" customHeight="1">
      <c r="B184" s="301"/>
      <c r="C184" s="279" t="s">
        <v>757</v>
      </c>
      <c r="D184" s="279"/>
      <c r="E184" s="279"/>
      <c r="F184" s="300" t="s">
        <v>685</v>
      </c>
      <c r="G184" s="279"/>
      <c r="H184" s="279" t="s">
        <v>758</v>
      </c>
      <c r="I184" s="279" t="s">
        <v>759</v>
      </c>
      <c r="J184" s="279"/>
      <c r="K184" s="322"/>
    </row>
    <row r="185" ht="15" customHeight="1">
      <c r="B185" s="301"/>
      <c r="C185" s="279" t="s">
        <v>760</v>
      </c>
      <c r="D185" s="279"/>
      <c r="E185" s="279"/>
      <c r="F185" s="300" t="s">
        <v>685</v>
      </c>
      <c r="G185" s="279"/>
      <c r="H185" s="279" t="s">
        <v>761</v>
      </c>
      <c r="I185" s="279" t="s">
        <v>759</v>
      </c>
      <c r="J185" s="279"/>
      <c r="K185" s="322"/>
    </row>
    <row r="186" ht="15" customHeight="1">
      <c r="B186" s="301"/>
      <c r="C186" s="279" t="s">
        <v>762</v>
      </c>
      <c r="D186" s="279"/>
      <c r="E186" s="279"/>
      <c r="F186" s="300" t="s">
        <v>685</v>
      </c>
      <c r="G186" s="279"/>
      <c r="H186" s="279" t="s">
        <v>763</v>
      </c>
      <c r="I186" s="279" t="s">
        <v>759</v>
      </c>
      <c r="J186" s="279"/>
      <c r="K186" s="322"/>
    </row>
    <row r="187" ht="15" customHeight="1">
      <c r="B187" s="301"/>
      <c r="C187" s="334" t="s">
        <v>764</v>
      </c>
      <c r="D187" s="279"/>
      <c r="E187" s="279"/>
      <c r="F187" s="300" t="s">
        <v>685</v>
      </c>
      <c r="G187" s="279"/>
      <c r="H187" s="279" t="s">
        <v>765</v>
      </c>
      <c r="I187" s="279" t="s">
        <v>766</v>
      </c>
      <c r="J187" s="335" t="s">
        <v>767</v>
      </c>
      <c r="K187" s="322"/>
    </row>
    <row r="188" ht="15" customHeight="1">
      <c r="B188" s="301"/>
      <c r="C188" s="285" t="s">
        <v>42</v>
      </c>
      <c r="D188" s="279"/>
      <c r="E188" s="279"/>
      <c r="F188" s="300" t="s">
        <v>679</v>
      </c>
      <c r="G188" s="279"/>
      <c r="H188" s="275" t="s">
        <v>768</v>
      </c>
      <c r="I188" s="279" t="s">
        <v>769</v>
      </c>
      <c r="J188" s="279"/>
      <c r="K188" s="322"/>
    </row>
    <row r="189" ht="15" customHeight="1">
      <c r="B189" s="301"/>
      <c r="C189" s="285" t="s">
        <v>770</v>
      </c>
      <c r="D189" s="279"/>
      <c r="E189" s="279"/>
      <c r="F189" s="300" t="s">
        <v>679</v>
      </c>
      <c r="G189" s="279"/>
      <c r="H189" s="279" t="s">
        <v>771</v>
      </c>
      <c r="I189" s="279" t="s">
        <v>713</v>
      </c>
      <c r="J189" s="279"/>
      <c r="K189" s="322"/>
    </row>
    <row r="190" ht="15" customHeight="1">
      <c r="B190" s="301"/>
      <c r="C190" s="285" t="s">
        <v>772</v>
      </c>
      <c r="D190" s="279"/>
      <c r="E190" s="279"/>
      <c r="F190" s="300" t="s">
        <v>679</v>
      </c>
      <c r="G190" s="279"/>
      <c r="H190" s="279" t="s">
        <v>773</v>
      </c>
      <c r="I190" s="279" t="s">
        <v>713</v>
      </c>
      <c r="J190" s="279"/>
      <c r="K190" s="322"/>
    </row>
    <row r="191" ht="15" customHeight="1">
      <c r="B191" s="301"/>
      <c r="C191" s="285" t="s">
        <v>774</v>
      </c>
      <c r="D191" s="279"/>
      <c r="E191" s="279"/>
      <c r="F191" s="300" t="s">
        <v>685</v>
      </c>
      <c r="G191" s="279"/>
      <c r="H191" s="279" t="s">
        <v>775</v>
      </c>
      <c r="I191" s="279" t="s">
        <v>713</v>
      </c>
      <c r="J191" s="279"/>
      <c r="K191" s="322"/>
    </row>
    <row r="192" ht="15" customHeight="1">
      <c r="B192" s="328"/>
      <c r="C192" s="336"/>
      <c r="D192" s="310"/>
      <c r="E192" s="310"/>
      <c r="F192" s="310"/>
      <c r="G192" s="310"/>
      <c r="H192" s="310"/>
      <c r="I192" s="310"/>
      <c r="J192" s="310"/>
      <c r="K192" s="329"/>
    </row>
    <row r="193" ht="18.75" customHeight="1">
      <c r="B193" s="275"/>
      <c r="C193" s="279"/>
      <c r="D193" s="279"/>
      <c r="E193" s="279"/>
      <c r="F193" s="300"/>
      <c r="G193" s="279"/>
      <c r="H193" s="279"/>
      <c r="I193" s="279"/>
      <c r="J193" s="279"/>
      <c r="K193" s="275"/>
    </row>
    <row r="194" ht="18.75" customHeight="1">
      <c r="B194" s="275"/>
      <c r="C194" s="279"/>
      <c r="D194" s="279"/>
      <c r="E194" s="279"/>
      <c r="F194" s="300"/>
      <c r="G194" s="279"/>
      <c r="H194" s="279"/>
      <c r="I194" s="279"/>
      <c r="J194" s="279"/>
      <c r="K194" s="275"/>
    </row>
    <row r="195" ht="18.75" customHeight="1">
      <c r="B195" s="286"/>
      <c r="C195" s="286"/>
      <c r="D195" s="286"/>
      <c r="E195" s="286"/>
      <c r="F195" s="286"/>
      <c r="G195" s="286"/>
      <c r="H195" s="286"/>
      <c r="I195" s="286"/>
      <c r="J195" s="286"/>
      <c r="K195" s="286"/>
    </row>
    <row r="196" ht="13.5">
      <c r="B196" s="265"/>
      <c r="C196" s="266"/>
      <c r="D196" s="266"/>
      <c r="E196" s="266"/>
      <c r="F196" s="266"/>
      <c r="G196" s="266"/>
      <c r="H196" s="266"/>
      <c r="I196" s="266"/>
      <c r="J196" s="266"/>
      <c r="K196" s="267"/>
    </row>
    <row r="197" ht="21">
      <c r="B197" s="268"/>
      <c r="C197" s="269" t="s">
        <v>776</v>
      </c>
      <c r="D197" s="269"/>
      <c r="E197" s="269"/>
      <c r="F197" s="269"/>
      <c r="G197" s="269"/>
      <c r="H197" s="269"/>
      <c r="I197" s="269"/>
      <c r="J197" s="269"/>
      <c r="K197" s="270"/>
    </row>
    <row r="198" ht="25.5" customHeight="1">
      <c r="B198" s="268"/>
      <c r="C198" s="337" t="s">
        <v>777</v>
      </c>
      <c r="D198" s="337"/>
      <c r="E198" s="337"/>
      <c r="F198" s="337" t="s">
        <v>778</v>
      </c>
      <c r="G198" s="338"/>
      <c r="H198" s="337" t="s">
        <v>779</v>
      </c>
      <c r="I198" s="337"/>
      <c r="J198" s="337"/>
      <c r="K198" s="270"/>
    </row>
    <row r="199" ht="5.25" customHeight="1">
      <c r="B199" s="301"/>
      <c r="C199" s="298"/>
      <c r="D199" s="298"/>
      <c r="E199" s="298"/>
      <c r="F199" s="298"/>
      <c r="G199" s="279"/>
      <c r="H199" s="298"/>
      <c r="I199" s="298"/>
      <c r="J199" s="298"/>
      <c r="K199" s="322"/>
    </row>
    <row r="200" ht="15" customHeight="1">
      <c r="B200" s="301"/>
      <c r="C200" s="279" t="s">
        <v>769</v>
      </c>
      <c r="D200" s="279"/>
      <c r="E200" s="279"/>
      <c r="F200" s="300" t="s">
        <v>43</v>
      </c>
      <c r="G200" s="279"/>
      <c r="H200" s="279" t="s">
        <v>780</v>
      </c>
      <c r="I200" s="279"/>
      <c r="J200" s="279"/>
      <c r="K200" s="322"/>
    </row>
    <row r="201" ht="15" customHeight="1">
      <c r="B201" s="301"/>
      <c r="C201" s="307"/>
      <c r="D201" s="279"/>
      <c r="E201" s="279"/>
      <c r="F201" s="300" t="s">
        <v>44</v>
      </c>
      <c r="G201" s="279"/>
      <c r="H201" s="279" t="s">
        <v>781</v>
      </c>
      <c r="I201" s="279"/>
      <c r="J201" s="279"/>
      <c r="K201" s="322"/>
    </row>
    <row r="202" ht="15" customHeight="1">
      <c r="B202" s="301"/>
      <c r="C202" s="307"/>
      <c r="D202" s="279"/>
      <c r="E202" s="279"/>
      <c r="F202" s="300" t="s">
        <v>47</v>
      </c>
      <c r="G202" s="279"/>
      <c r="H202" s="279" t="s">
        <v>782</v>
      </c>
      <c r="I202" s="279"/>
      <c r="J202" s="279"/>
      <c r="K202" s="322"/>
    </row>
    <row r="203" ht="15" customHeight="1">
      <c r="B203" s="301"/>
      <c r="C203" s="279"/>
      <c r="D203" s="279"/>
      <c r="E203" s="279"/>
      <c r="F203" s="300" t="s">
        <v>45</v>
      </c>
      <c r="G203" s="279"/>
      <c r="H203" s="279" t="s">
        <v>783</v>
      </c>
      <c r="I203" s="279"/>
      <c r="J203" s="279"/>
      <c r="K203" s="322"/>
    </row>
    <row r="204" ht="15" customHeight="1">
      <c r="B204" s="301"/>
      <c r="C204" s="279"/>
      <c r="D204" s="279"/>
      <c r="E204" s="279"/>
      <c r="F204" s="300" t="s">
        <v>46</v>
      </c>
      <c r="G204" s="279"/>
      <c r="H204" s="279" t="s">
        <v>784</v>
      </c>
      <c r="I204" s="279"/>
      <c r="J204" s="279"/>
      <c r="K204" s="322"/>
    </row>
    <row r="205" ht="15" customHeight="1">
      <c r="B205" s="301"/>
      <c r="C205" s="279"/>
      <c r="D205" s="279"/>
      <c r="E205" s="279"/>
      <c r="F205" s="300"/>
      <c r="G205" s="279"/>
      <c r="H205" s="279"/>
      <c r="I205" s="279"/>
      <c r="J205" s="279"/>
      <c r="K205" s="322"/>
    </row>
    <row r="206" ht="15" customHeight="1">
      <c r="B206" s="301"/>
      <c r="C206" s="279" t="s">
        <v>725</v>
      </c>
      <c r="D206" s="279"/>
      <c r="E206" s="279"/>
      <c r="F206" s="300" t="s">
        <v>76</v>
      </c>
      <c r="G206" s="279"/>
      <c r="H206" s="279" t="s">
        <v>785</v>
      </c>
      <c r="I206" s="279"/>
      <c r="J206" s="279"/>
      <c r="K206" s="322"/>
    </row>
    <row r="207" ht="15" customHeight="1">
      <c r="B207" s="301"/>
      <c r="C207" s="307"/>
      <c r="D207" s="279"/>
      <c r="E207" s="279"/>
      <c r="F207" s="300" t="s">
        <v>622</v>
      </c>
      <c r="G207" s="279"/>
      <c r="H207" s="279" t="s">
        <v>623</v>
      </c>
      <c r="I207" s="279"/>
      <c r="J207" s="279"/>
      <c r="K207" s="322"/>
    </row>
    <row r="208" ht="15" customHeight="1">
      <c r="B208" s="301"/>
      <c r="C208" s="279"/>
      <c r="D208" s="279"/>
      <c r="E208" s="279"/>
      <c r="F208" s="300" t="s">
        <v>620</v>
      </c>
      <c r="G208" s="279"/>
      <c r="H208" s="279" t="s">
        <v>786</v>
      </c>
      <c r="I208" s="279"/>
      <c r="J208" s="279"/>
      <c r="K208" s="322"/>
    </row>
    <row r="209" ht="15" customHeight="1">
      <c r="B209" s="339"/>
      <c r="C209" s="307"/>
      <c r="D209" s="307"/>
      <c r="E209" s="307"/>
      <c r="F209" s="300" t="s">
        <v>624</v>
      </c>
      <c r="G209" s="285"/>
      <c r="H209" s="326" t="s">
        <v>625</v>
      </c>
      <c r="I209" s="326"/>
      <c r="J209" s="326"/>
      <c r="K209" s="340"/>
    </row>
    <row r="210" ht="15" customHeight="1">
      <c r="B210" s="339"/>
      <c r="C210" s="307"/>
      <c r="D210" s="307"/>
      <c r="E210" s="307"/>
      <c r="F210" s="300" t="s">
        <v>626</v>
      </c>
      <c r="G210" s="285"/>
      <c r="H210" s="326" t="s">
        <v>787</v>
      </c>
      <c r="I210" s="326"/>
      <c r="J210" s="326"/>
      <c r="K210" s="340"/>
    </row>
    <row r="211" ht="15" customHeight="1">
      <c r="B211" s="339"/>
      <c r="C211" s="307"/>
      <c r="D211" s="307"/>
      <c r="E211" s="307"/>
      <c r="F211" s="341"/>
      <c r="G211" s="285"/>
      <c r="H211" s="342"/>
      <c r="I211" s="342"/>
      <c r="J211" s="342"/>
      <c r="K211" s="340"/>
    </row>
    <row r="212" ht="15" customHeight="1">
      <c r="B212" s="339"/>
      <c r="C212" s="279" t="s">
        <v>749</v>
      </c>
      <c r="D212" s="307"/>
      <c r="E212" s="307"/>
      <c r="F212" s="300">
        <v>1</v>
      </c>
      <c r="G212" s="285"/>
      <c r="H212" s="326" t="s">
        <v>788</v>
      </c>
      <c r="I212" s="326"/>
      <c r="J212" s="326"/>
      <c r="K212" s="340"/>
    </row>
    <row r="213" ht="15" customHeight="1">
      <c r="B213" s="339"/>
      <c r="C213" s="307"/>
      <c r="D213" s="307"/>
      <c r="E213" s="307"/>
      <c r="F213" s="300">
        <v>2</v>
      </c>
      <c r="G213" s="285"/>
      <c r="H213" s="326" t="s">
        <v>789</v>
      </c>
      <c r="I213" s="326"/>
      <c r="J213" s="326"/>
      <c r="K213" s="340"/>
    </row>
    <row r="214" ht="15" customHeight="1">
      <c r="B214" s="339"/>
      <c r="C214" s="307"/>
      <c r="D214" s="307"/>
      <c r="E214" s="307"/>
      <c r="F214" s="300">
        <v>3</v>
      </c>
      <c r="G214" s="285"/>
      <c r="H214" s="326" t="s">
        <v>790</v>
      </c>
      <c r="I214" s="326"/>
      <c r="J214" s="326"/>
      <c r="K214" s="340"/>
    </row>
    <row r="215" ht="15" customHeight="1">
      <c r="B215" s="339"/>
      <c r="C215" s="307"/>
      <c r="D215" s="307"/>
      <c r="E215" s="307"/>
      <c r="F215" s="300">
        <v>4</v>
      </c>
      <c r="G215" s="285"/>
      <c r="H215" s="326" t="s">
        <v>791</v>
      </c>
      <c r="I215" s="326"/>
      <c r="J215" s="326"/>
      <c r="K215" s="340"/>
    </row>
    <row r="216" ht="12.75" customHeight="1">
      <c r="B216" s="343"/>
      <c r="C216" s="344"/>
      <c r="D216" s="344"/>
      <c r="E216" s="344"/>
      <c r="F216" s="344"/>
      <c r="G216" s="344"/>
      <c r="H216" s="344"/>
      <c r="I216" s="344"/>
      <c r="J216" s="344"/>
      <c r="K216" s="34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Martin Lánský</dc:creator>
  <cp:lastModifiedBy>Martin Lánský</cp:lastModifiedBy>
  <dcterms:created xsi:type="dcterms:W3CDTF">2020-04-28T12:08:41Z</dcterms:created>
  <dcterms:modified xsi:type="dcterms:W3CDTF">2020-04-28T12:08:49Z</dcterms:modified>
</cp:coreProperties>
</file>